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udget\Capital Reserve\"/>
    </mc:Choice>
  </mc:AlternateContent>
  <xr:revisionPtr revIDLastSave="0" documentId="13_ncr:1_{F886AAC3-7604-4003-92AF-CEE7C5A7D8D6}" xr6:coauthVersionLast="47" xr6:coauthVersionMax="47" xr10:uidLastSave="{00000000-0000-0000-0000-000000000000}"/>
  <bookViews>
    <workbookView xWindow="28680" yWindow="-120" windowWidth="21840" windowHeight="13140" activeTab="1" xr2:uid="{00000000-000D-0000-FFFF-FFFF00000000}"/>
  </bookViews>
  <sheets>
    <sheet name="2010-2031" sheetId="1" r:id="rId1"/>
    <sheet name="2017-2037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2" l="1"/>
  <c r="K20" i="2"/>
  <c r="K175" i="2"/>
  <c r="K38" i="2"/>
  <c r="K176" i="2" s="1"/>
  <c r="K59" i="2"/>
  <c r="K177" i="2"/>
  <c r="K78" i="2"/>
  <c r="K178" i="2"/>
  <c r="K108" i="2"/>
  <c r="K179" i="2" s="1"/>
  <c r="K117" i="2"/>
  <c r="K180" i="2"/>
  <c r="K131" i="2"/>
  <c r="K181" i="2"/>
  <c r="K144" i="2"/>
  <c r="K182" i="2" s="1"/>
  <c r="K162" i="2"/>
  <c r="K183" i="2" s="1"/>
  <c r="K172" i="2"/>
  <c r="K184" i="2"/>
  <c r="L20" i="2"/>
  <c r="L175" i="2"/>
  <c r="L38" i="2"/>
  <c r="L176" i="2" s="1"/>
  <c r="L59" i="2"/>
  <c r="L177" i="2" s="1"/>
  <c r="L78" i="2"/>
  <c r="L178" i="2"/>
  <c r="L108" i="2"/>
  <c r="L179" i="2"/>
  <c r="L117" i="2"/>
  <c r="L180" i="2"/>
  <c r="L131" i="2"/>
  <c r="L181" i="2" s="1"/>
  <c r="L144" i="2"/>
  <c r="L182" i="2"/>
  <c r="L162" i="2"/>
  <c r="L183" i="2" s="1"/>
  <c r="M20" i="2"/>
  <c r="M175" i="2" s="1"/>
  <c r="M38" i="2"/>
  <c r="M176" i="2" s="1"/>
  <c r="M59" i="2"/>
  <c r="M177" i="2"/>
  <c r="M78" i="2"/>
  <c r="M178" i="2"/>
  <c r="M108" i="2"/>
  <c r="M179" i="2"/>
  <c r="M117" i="2"/>
  <c r="M180" i="2"/>
  <c r="M131" i="2"/>
  <c r="M181" i="2" s="1"/>
  <c r="M144" i="2"/>
  <c r="M182" i="2" s="1"/>
  <c r="M162" i="2"/>
  <c r="M183" i="2"/>
  <c r="M172" i="2"/>
  <c r="M184" i="2"/>
  <c r="M192" i="2"/>
  <c r="N20" i="2"/>
  <c r="N175" i="2"/>
  <c r="N38" i="2"/>
  <c r="N176" i="2"/>
  <c r="N59" i="2"/>
  <c r="N177" i="2" s="1"/>
  <c r="N78" i="2"/>
  <c r="N178" i="2"/>
  <c r="N108" i="2"/>
  <c r="N179" i="2"/>
  <c r="N117" i="2"/>
  <c r="N180" i="2"/>
  <c r="N131" i="2"/>
  <c r="N181" i="2"/>
  <c r="N144" i="2"/>
  <c r="N182" i="2"/>
  <c r="N162" i="2"/>
  <c r="N183" i="2"/>
  <c r="N172" i="2"/>
  <c r="N184" i="2"/>
  <c r="N192" i="2"/>
  <c r="O20" i="2"/>
  <c r="O175" i="2" s="1"/>
  <c r="O38" i="2"/>
  <c r="O176" i="2"/>
  <c r="O59" i="2"/>
  <c r="O177" i="2"/>
  <c r="O78" i="2"/>
  <c r="O178" i="2"/>
  <c r="O108" i="2"/>
  <c r="O179" i="2"/>
  <c r="O117" i="2"/>
  <c r="O180" i="2"/>
  <c r="O131" i="2"/>
  <c r="O181" i="2" s="1"/>
  <c r="O144" i="2"/>
  <c r="O182" i="2"/>
  <c r="O162" i="2"/>
  <c r="O183" i="2"/>
  <c r="O172" i="2"/>
  <c r="O184" i="2"/>
  <c r="O192" i="2"/>
  <c r="P20" i="2"/>
  <c r="P175" i="2"/>
  <c r="P38" i="2"/>
  <c r="P176" i="2"/>
  <c r="P59" i="2"/>
  <c r="P177" i="2" s="1"/>
  <c r="P78" i="2"/>
  <c r="P178" i="2" s="1"/>
  <c r="P108" i="2"/>
  <c r="P179" i="2" s="1"/>
  <c r="P117" i="2"/>
  <c r="P180" i="2"/>
  <c r="P131" i="2"/>
  <c r="P181" i="2"/>
  <c r="P144" i="2"/>
  <c r="P182" i="2"/>
  <c r="P162" i="2"/>
  <c r="P183" i="2"/>
  <c r="P172" i="2"/>
  <c r="P184" i="2"/>
  <c r="P192" i="2"/>
  <c r="Q20" i="2"/>
  <c r="Q175" i="2" s="1"/>
  <c r="Q38" i="2"/>
  <c r="Q176" i="2"/>
  <c r="Q59" i="2"/>
  <c r="Q177" i="2"/>
  <c r="Q78" i="2"/>
  <c r="Q178" i="2"/>
  <c r="Q108" i="2"/>
  <c r="Q179" i="2"/>
  <c r="Q117" i="2"/>
  <c r="Q180" i="2"/>
  <c r="Q131" i="2"/>
  <c r="Q181" i="2" s="1"/>
  <c r="Q144" i="2"/>
  <c r="Q182" i="2"/>
  <c r="Q162" i="2"/>
  <c r="Q183" i="2"/>
  <c r="Q172" i="2"/>
  <c r="Q184" i="2"/>
  <c r="Q192" i="2"/>
  <c r="R20" i="2"/>
  <c r="R175" i="2"/>
  <c r="R38" i="2"/>
  <c r="R176" i="2" s="1"/>
  <c r="R59" i="2"/>
  <c r="R177" i="2"/>
  <c r="R78" i="2"/>
  <c r="R178" i="2"/>
  <c r="R108" i="2"/>
  <c r="R179" i="2"/>
  <c r="R117" i="2"/>
  <c r="R180" i="2"/>
  <c r="R131" i="2"/>
  <c r="R181" i="2"/>
  <c r="R144" i="2"/>
  <c r="R182" i="2"/>
  <c r="R162" i="2"/>
  <c r="R183" i="2"/>
  <c r="R172" i="2"/>
  <c r="R184" i="2"/>
  <c r="R192" i="2"/>
  <c r="S20" i="2"/>
  <c r="S175" i="2" s="1"/>
  <c r="S38" i="2"/>
  <c r="S176" i="2" s="1"/>
  <c r="S59" i="2"/>
  <c r="S177" i="2"/>
  <c r="S78" i="2"/>
  <c r="S178" i="2"/>
  <c r="S108" i="2"/>
  <c r="S179" i="2"/>
  <c r="S117" i="2"/>
  <c r="S180" i="2"/>
  <c r="S131" i="2"/>
  <c r="S181" i="2"/>
  <c r="S144" i="2"/>
  <c r="S182" i="2"/>
  <c r="S162" i="2"/>
  <c r="S183" i="2"/>
  <c r="S172" i="2"/>
  <c r="S184" i="2"/>
  <c r="S192" i="2"/>
  <c r="T20" i="2"/>
  <c r="T175" i="2"/>
  <c r="T187" i="2" s="1"/>
  <c r="T38" i="2"/>
  <c r="T176" i="2"/>
  <c r="T59" i="2"/>
  <c r="T177" i="2"/>
  <c r="T78" i="2"/>
  <c r="T178" i="2"/>
  <c r="T108" i="2"/>
  <c r="T179" i="2"/>
  <c r="T117" i="2"/>
  <c r="T180" i="2"/>
  <c r="T131" i="2"/>
  <c r="T181" i="2"/>
  <c r="T144" i="2"/>
  <c r="T182" i="2"/>
  <c r="T162" i="2"/>
  <c r="T183" i="2"/>
  <c r="T172" i="2"/>
  <c r="T184" i="2"/>
  <c r="T192" i="2"/>
  <c r="U20" i="2"/>
  <c r="U175" i="2" s="1"/>
  <c r="U38" i="2"/>
  <c r="U176" i="2"/>
  <c r="U59" i="2"/>
  <c r="U177" i="2"/>
  <c r="U78" i="2"/>
  <c r="U178" i="2"/>
  <c r="U108" i="2"/>
  <c r="U179" i="2"/>
  <c r="U117" i="2"/>
  <c r="U180" i="2"/>
  <c r="U131" i="2"/>
  <c r="U181" i="2" s="1"/>
  <c r="U144" i="2"/>
  <c r="U182" i="2"/>
  <c r="U162" i="2"/>
  <c r="U183" i="2"/>
  <c r="U172" i="2"/>
  <c r="U184" i="2"/>
  <c r="U192" i="2"/>
  <c r="V20" i="2"/>
  <c r="V175" i="2"/>
  <c r="V38" i="2"/>
  <c r="V176" i="2"/>
  <c r="V59" i="2"/>
  <c r="V177" i="2"/>
  <c r="V78" i="2"/>
  <c r="V178" i="2"/>
  <c r="V108" i="2"/>
  <c r="V179" i="2"/>
  <c r="V117" i="2"/>
  <c r="V180" i="2"/>
  <c r="V131" i="2"/>
  <c r="V181" i="2" s="1"/>
  <c r="V144" i="2"/>
  <c r="V182" i="2"/>
  <c r="V162" i="2"/>
  <c r="V183" i="2"/>
  <c r="V172" i="2"/>
  <c r="V184" i="2"/>
  <c r="V192" i="2"/>
  <c r="J20" i="2"/>
  <c r="J175" i="2"/>
  <c r="J38" i="2"/>
  <c r="J176" i="2"/>
  <c r="J59" i="2"/>
  <c r="J177" i="2"/>
  <c r="J78" i="2"/>
  <c r="J178" i="2"/>
  <c r="J108" i="2"/>
  <c r="J179" i="2"/>
  <c r="J117" i="2"/>
  <c r="J180" i="2"/>
  <c r="J131" i="2"/>
  <c r="J181" i="2"/>
  <c r="J144" i="2"/>
  <c r="J182" i="2"/>
  <c r="J162" i="2"/>
  <c r="J183" i="2"/>
  <c r="J172" i="2"/>
  <c r="J184" i="2"/>
  <c r="J187" i="2"/>
  <c r="J194" i="2"/>
  <c r="I78" i="2"/>
  <c r="I172" i="2"/>
  <c r="I184" i="2"/>
  <c r="I38" i="2"/>
  <c r="I176" i="2"/>
  <c r="I20" i="2"/>
  <c r="I175" i="2"/>
  <c r="I59" i="2"/>
  <c r="I177" i="2"/>
  <c r="I178" i="2"/>
  <c r="I108" i="2"/>
  <c r="I179" i="2"/>
  <c r="I117" i="2"/>
  <c r="I180" i="2"/>
  <c r="I131" i="2"/>
  <c r="I181" i="2" s="1"/>
  <c r="I144" i="2"/>
  <c r="I182" i="2"/>
  <c r="I162" i="2"/>
  <c r="I183" i="2"/>
  <c r="H77" i="2"/>
  <c r="H78" i="2"/>
  <c r="H178" i="2"/>
  <c r="L172" i="2"/>
  <c r="H172" i="2"/>
  <c r="H184" i="2"/>
  <c r="H38" i="2"/>
  <c r="H176" i="2"/>
  <c r="H20" i="2"/>
  <c r="H175" i="2"/>
  <c r="H59" i="2"/>
  <c r="H177" i="2"/>
  <c r="H108" i="2"/>
  <c r="H179" i="2"/>
  <c r="H117" i="2"/>
  <c r="H180" i="2"/>
  <c r="H131" i="2"/>
  <c r="H181" i="2" s="1"/>
  <c r="H187" i="2" s="1"/>
  <c r="H144" i="2"/>
  <c r="H182" i="2"/>
  <c r="H162" i="2"/>
  <c r="H183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I1" i="2"/>
  <c r="J1" i="2"/>
  <c r="K1" i="2"/>
  <c r="L1" i="2"/>
  <c r="M1" i="2"/>
  <c r="N1" i="2"/>
  <c r="O1" i="2"/>
  <c r="P1" i="2"/>
  <c r="Q1" i="2"/>
  <c r="R1" i="2"/>
  <c r="S1" i="2"/>
  <c r="T1" i="2"/>
  <c r="U1" i="2"/>
  <c r="V1" i="2"/>
  <c r="G177" i="2"/>
  <c r="G172" i="2"/>
  <c r="G184" i="2"/>
  <c r="G162" i="2"/>
  <c r="G183" i="2"/>
  <c r="G144" i="2"/>
  <c r="G182" i="2"/>
  <c r="G131" i="2"/>
  <c r="G181" i="2"/>
  <c r="G117" i="2"/>
  <c r="G180" i="2"/>
  <c r="G108" i="2"/>
  <c r="G179" i="2"/>
  <c r="G78" i="2"/>
  <c r="G178" i="2"/>
  <c r="G59" i="2"/>
  <c r="G176" i="2"/>
  <c r="G38" i="2"/>
  <c r="G175" i="2" s="1"/>
  <c r="G187" i="2" s="1"/>
  <c r="G194" i="2" s="1"/>
  <c r="G20" i="2"/>
  <c r="AC168" i="1"/>
  <c r="AC189" i="1"/>
  <c r="AB168" i="1"/>
  <c r="AA168" i="1"/>
  <c r="AA189" i="1"/>
  <c r="Z168" i="1"/>
  <c r="Z189" i="1"/>
  <c r="Y168" i="1"/>
  <c r="Y189" i="1"/>
  <c r="X168" i="1"/>
  <c r="X189" i="1"/>
  <c r="W168" i="1"/>
  <c r="W189" i="1"/>
  <c r="V168" i="1"/>
  <c r="V189" i="1"/>
  <c r="U168" i="1"/>
  <c r="U189" i="1"/>
  <c r="T168" i="1"/>
  <c r="T189" i="1"/>
  <c r="S168" i="1"/>
  <c r="S189" i="1"/>
  <c r="R168" i="1"/>
  <c r="R189" i="1"/>
  <c r="Q168" i="1"/>
  <c r="Q189" i="1"/>
  <c r="P168" i="1"/>
  <c r="P189" i="1"/>
  <c r="O168" i="1"/>
  <c r="O189" i="1"/>
  <c r="AC85" i="1"/>
  <c r="AC184" i="1"/>
  <c r="AB85" i="1"/>
  <c r="AB184" i="1"/>
  <c r="AA85" i="1"/>
  <c r="AA184" i="1"/>
  <c r="Z85" i="1"/>
  <c r="Z184" i="1"/>
  <c r="Y85" i="1"/>
  <c r="Y184" i="1"/>
  <c r="X85" i="1"/>
  <c r="X184" i="1"/>
  <c r="W85" i="1"/>
  <c r="W184" i="1"/>
  <c r="V85" i="1"/>
  <c r="V184" i="1"/>
  <c r="U85" i="1"/>
  <c r="U184" i="1"/>
  <c r="T85" i="1"/>
  <c r="T184" i="1"/>
  <c r="S85" i="1"/>
  <c r="S184" i="1"/>
  <c r="R85" i="1"/>
  <c r="R184" i="1"/>
  <c r="R20" i="1"/>
  <c r="R181" i="1"/>
  <c r="R38" i="1"/>
  <c r="R182" i="1"/>
  <c r="R57" i="1"/>
  <c r="R183" i="1"/>
  <c r="R113" i="1"/>
  <c r="R185" i="1"/>
  <c r="R122" i="1"/>
  <c r="R186" i="1"/>
  <c r="R135" i="1"/>
  <c r="R187" i="1"/>
  <c r="R152" i="1"/>
  <c r="R188" i="1"/>
  <c r="R176" i="1"/>
  <c r="R190" i="1"/>
  <c r="R193" i="1"/>
  <c r="R194" i="1"/>
  <c r="Q85" i="1"/>
  <c r="Q184" i="1"/>
  <c r="P85" i="1"/>
  <c r="P184" i="1"/>
  <c r="O85" i="1"/>
  <c r="O184" i="1"/>
  <c r="N85" i="1"/>
  <c r="N184" i="1"/>
  <c r="M184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C193" i="1"/>
  <c r="AB193" i="1"/>
  <c r="AA193" i="1"/>
  <c r="Z193" i="1"/>
  <c r="Y193" i="1"/>
  <c r="X193" i="1"/>
  <c r="W193" i="1"/>
  <c r="V193" i="1"/>
  <c r="U193" i="1"/>
  <c r="T193" i="1"/>
  <c r="S193" i="1"/>
  <c r="Q193" i="1"/>
  <c r="P193" i="1"/>
  <c r="O193" i="1"/>
  <c r="M193" i="1"/>
  <c r="L193" i="1"/>
  <c r="K193" i="1"/>
  <c r="J193" i="1"/>
  <c r="I193" i="1"/>
  <c r="G176" i="1"/>
  <c r="G190" i="1"/>
  <c r="H176" i="1"/>
  <c r="H190" i="1"/>
  <c r="I176" i="1"/>
  <c r="I190" i="1"/>
  <c r="J176" i="1"/>
  <c r="J190" i="1"/>
  <c r="K176" i="1"/>
  <c r="K190" i="1"/>
  <c r="L176" i="1"/>
  <c r="L190" i="1"/>
  <c r="M176" i="1"/>
  <c r="M190" i="1"/>
  <c r="N176" i="1"/>
  <c r="N190" i="1"/>
  <c r="O176" i="1"/>
  <c r="O190" i="1"/>
  <c r="P176" i="1"/>
  <c r="P190" i="1"/>
  <c r="Q176" i="1"/>
  <c r="Q190" i="1"/>
  <c r="S176" i="1"/>
  <c r="S190" i="1"/>
  <c r="T176" i="1"/>
  <c r="T190" i="1"/>
  <c r="U176" i="1"/>
  <c r="U190" i="1"/>
  <c r="V176" i="1"/>
  <c r="V190" i="1"/>
  <c r="W176" i="1"/>
  <c r="W190" i="1"/>
  <c r="X176" i="1"/>
  <c r="X190" i="1"/>
  <c r="Y176" i="1"/>
  <c r="Y190" i="1"/>
  <c r="Z176" i="1"/>
  <c r="Z190" i="1"/>
  <c r="AA176" i="1"/>
  <c r="AA190" i="1"/>
  <c r="AB176" i="1"/>
  <c r="AB190" i="1"/>
  <c r="AC176" i="1"/>
  <c r="AC190" i="1"/>
  <c r="AC135" i="1"/>
  <c r="AC187" i="1"/>
  <c r="AB135" i="1"/>
  <c r="AB187" i="1"/>
  <c r="AA135" i="1"/>
  <c r="AA187" i="1"/>
  <c r="Z135" i="1"/>
  <c r="Z187" i="1"/>
  <c r="Y135" i="1"/>
  <c r="Y187" i="1"/>
  <c r="X135" i="1"/>
  <c r="X187" i="1"/>
  <c r="W135" i="1"/>
  <c r="W187" i="1"/>
  <c r="V135" i="1"/>
  <c r="V187" i="1"/>
  <c r="V20" i="1"/>
  <c r="V181" i="1"/>
  <c r="V38" i="1"/>
  <c r="V182" i="1"/>
  <c r="V57" i="1"/>
  <c r="V183" i="1"/>
  <c r="V113" i="1"/>
  <c r="V185" i="1"/>
  <c r="V122" i="1"/>
  <c r="V186" i="1"/>
  <c r="V152" i="1"/>
  <c r="V188" i="1"/>
  <c r="V194" i="1"/>
  <c r="U135" i="1"/>
  <c r="U187" i="1"/>
  <c r="T135" i="1"/>
  <c r="T187" i="1"/>
  <c r="T20" i="1"/>
  <c r="T181" i="1"/>
  <c r="T38" i="1"/>
  <c r="T182" i="1"/>
  <c r="T57" i="1"/>
  <c r="T183" i="1"/>
  <c r="T113" i="1"/>
  <c r="T185" i="1"/>
  <c r="T122" i="1"/>
  <c r="T186" i="1"/>
  <c r="T152" i="1"/>
  <c r="T188" i="1"/>
  <c r="T194" i="1"/>
  <c r="S135" i="1"/>
  <c r="S187" i="1"/>
  <c r="Q135" i="1"/>
  <c r="Q187" i="1"/>
  <c r="P135" i="1"/>
  <c r="P187" i="1"/>
  <c r="O135" i="1"/>
  <c r="O187" i="1"/>
  <c r="N135" i="1"/>
  <c r="N187" i="1"/>
  <c r="M135" i="1"/>
  <c r="M187" i="1"/>
  <c r="L135" i="1"/>
  <c r="L187" i="1"/>
  <c r="K135" i="1"/>
  <c r="K187" i="1"/>
  <c r="J135" i="1"/>
  <c r="J187" i="1"/>
  <c r="K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G152" i="1"/>
  <c r="G188" i="1"/>
  <c r="AB189" i="1"/>
  <c r="N168" i="1"/>
  <c r="N189" i="1"/>
  <c r="M168" i="1"/>
  <c r="M189" i="1"/>
  <c r="L168" i="1"/>
  <c r="L189" i="1"/>
  <c r="K168" i="1"/>
  <c r="K189" i="1"/>
  <c r="J168" i="1"/>
  <c r="J189" i="1"/>
  <c r="I168" i="1"/>
  <c r="I189" i="1"/>
  <c r="H168" i="1"/>
  <c r="H189" i="1"/>
  <c r="G168" i="1"/>
  <c r="G189" i="1"/>
  <c r="J1" i="1"/>
  <c r="K1" i="1"/>
  <c r="L1" i="1"/>
  <c r="M1" i="1"/>
  <c r="N1" i="1"/>
  <c r="O1" i="1"/>
  <c r="P1" i="1"/>
  <c r="Q1" i="1"/>
  <c r="R1" i="1"/>
  <c r="S1" i="1"/>
  <c r="T1" i="1"/>
  <c r="U1" i="1"/>
  <c r="V1" i="1"/>
  <c r="W1" i="1"/>
  <c r="X1" i="1"/>
  <c r="Y1" i="1"/>
  <c r="Z1" i="1"/>
  <c r="AA1" i="1"/>
  <c r="AB1" i="1"/>
  <c r="AC1" i="1"/>
  <c r="H85" i="1"/>
  <c r="H184" i="1"/>
  <c r="G85" i="1"/>
  <c r="G184" i="1"/>
  <c r="I135" i="1"/>
  <c r="I187" i="1"/>
  <c r="H135" i="1"/>
  <c r="H187" i="1"/>
  <c r="G135" i="1"/>
  <c r="G187" i="1"/>
  <c r="H152" i="1"/>
  <c r="H188" i="1"/>
  <c r="AC122" i="1"/>
  <c r="AC186" i="1"/>
  <c r="AB122" i="1"/>
  <c r="AB186" i="1"/>
  <c r="AA122" i="1"/>
  <c r="AA186" i="1"/>
  <c r="Z122" i="1"/>
  <c r="Z186" i="1"/>
  <c r="Y122" i="1"/>
  <c r="Y186" i="1"/>
  <c r="X122" i="1"/>
  <c r="X186" i="1"/>
  <c r="W122" i="1"/>
  <c r="W186" i="1"/>
  <c r="U122" i="1"/>
  <c r="U186" i="1"/>
  <c r="S122" i="1"/>
  <c r="S186" i="1"/>
  <c r="Q122" i="1"/>
  <c r="Q186" i="1"/>
  <c r="P122" i="1"/>
  <c r="P186" i="1"/>
  <c r="O122" i="1"/>
  <c r="O186" i="1"/>
  <c r="N122" i="1"/>
  <c r="N186" i="1"/>
  <c r="M122" i="1"/>
  <c r="M186" i="1"/>
  <c r="L122" i="1"/>
  <c r="L186" i="1"/>
  <c r="K122" i="1"/>
  <c r="K186" i="1"/>
  <c r="J122" i="1"/>
  <c r="J186" i="1"/>
  <c r="I122" i="1"/>
  <c r="I186" i="1"/>
  <c r="H122" i="1"/>
  <c r="H186" i="1"/>
  <c r="G122" i="1"/>
  <c r="G186" i="1"/>
  <c r="AC113" i="1"/>
  <c r="AC185" i="1"/>
  <c r="AB113" i="1"/>
  <c r="AB185" i="1"/>
  <c r="AA113" i="1"/>
  <c r="AA185" i="1"/>
  <c r="Z113" i="1"/>
  <c r="Z185" i="1"/>
  <c r="Y113" i="1"/>
  <c r="Y185" i="1"/>
  <c r="X113" i="1"/>
  <c r="X185" i="1"/>
  <c r="W113" i="1"/>
  <c r="W185" i="1"/>
  <c r="U113" i="1"/>
  <c r="U185" i="1"/>
  <c r="S113" i="1"/>
  <c r="S185" i="1"/>
  <c r="Q113" i="1"/>
  <c r="Q185" i="1"/>
  <c r="P113" i="1"/>
  <c r="P185" i="1"/>
  <c r="O113" i="1"/>
  <c r="O185" i="1"/>
  <c r="N113" i="1"/>
  <c r="N185" i="1"/>
  <c r="M113" i="1"/>
  <c r="M185" i="1"/>
  <c r="L113" i="1"/>
  <c r="L185" i="1"/>
  <c r="K113" i="1"/>
  <c r="K185" i="1"/>
  <c r="J113" i="1"/>
  <c r="J185" i="1"/>
  <c r="I113" i="1"/>
  <c r="I185" i="1"/>
  <c r="H113" i="1"/>
  <c r="H185" i="1"/>
  <c r="AC57" i="1"/>
  <c r="AC183" i="1"/>
  <c r="AB57" i="1"/>
  <c r="AB183" i="1"/>
  <c r="AA57" i="1"/>
  <c r="AA183" i="1"/>
  <c r="Z57" i="1"/>
  <c r="Z183" i="1"/>
  <c r="Y57" i="1"/>
  <c r="Y183" i="1"/>
  <c r="X57" i="1"/>
  <c r="X183" i="1"/>
  <c r="W57" i="1"/>
  <c r="W183" i="1"/>
  <c r="U57" i="1"/>
  <c r="U183" i="1"/>
  <c r="S57" i="1"/>
  <c r="S183" i="1"/>
  <c r="Q57" i="1"/>
  <c r="Q183" i="1"/>
  <c r="P57" i="1"/>
  <c r="P183" i="1"/>
  <c r="O57" i="1"/>
  <c r="O183" i="1"/>
  <c r="N57" i="1"/>
  <c r="N183" i="1"/>
  <c r="M57" i="1"/>
  <c r="M183" i="1"/>
  <c r="L57" i="1"/>
  <c r="L183" i="1"/>
  <c r="K57" i="1"/>
  <c r="K183" i="1"/>
  <c r="J57" i="1"/>
  <c r="J183" i="1"/>
  <c r="I57" i="1"/>
  <c r="I183" i="1"/>
  <c r="H57" i="1"/>
  <c r="H183" i="1"/>
  <c r="AC38" i="1"/>
  <c r="AC182" i="1"/>
  <c r="AB38" i="1"/>
  <c r="AB182" i="1"/>
  <c r="AA38" i="1"/>
  <c r="AA182" i="1"/>
  <c r="Z38" i="1"/>
  <c r="Z182" i="1"/>
  <c r="Y38" i="1"/>
  <c r="Y182" i="1"/>
  <c r="X38" i="1"/>
  <c r="X182" i="1"/>
  <c r="W38" i="1"/>
  <c r="W182" i="1"/>
  <c r="U38" i="1"/>
  <c r="U182" i="1"/>
  <c r="S38" i="1"/>
  <c r="S182" i="1"/>
  <c r="Q38" i="1"/>
  <c r="Q182" i="1"/>
  <c r="P38" i="1"/>
  <c r="P182" i="1"/>
  <c r="O38" i="1"/>
  <c r="O182" i="1"/>
  <c r="N38" i="1"/>
  <c r="N182" i="1"/>
  <c r="M38" i="1"/>
  <c r="M182" i="1"/>
  <c r="L38" i="1"/>
  <c r="L182" i="1"/>
  <c r="K38" i="1"/>
  <c r="K182" i="1"/>
  <c r="J38" i="1"/>
  <c r="J182" i="1"/>
  <c r="I38" i="1"/>
  <c r="I182" i="1"/>
  <c r="H38" i="1"/>
  <c r="H182" i="1"/>
  <c r="G38" i="1"/>
  <c r="G181" i="1"/>
  <c r="G57" i="1"/>
  <c r="G182" i="1"/>
  <c r="G183" i="1"/>
  <c r="G113" i="1"/>
  <c r="G185" i="1"/>
  <c r="G194" i="1"/>
  <c r="G202" i="1"/>
  <c r="AC20" i="1"/>
  <c r="AC181" i="1"/>
  <c r="AB20" i="1"/>
  <c r="AB181" i="1"/>
  <c r="AA20" i="1"/>
  <c r="AA181" i="1"/>
  <c r="AA152" i="1"/>
  <c r="AA188" i="1"/>
  <c r="AA194" i="1"/>
  <c r="Z20" i="1"/>
  <c r="Z181" i="1"/>
  <c r="Y20" i="1"/>
  <c r="Y181" i="1"/>
  <c r="X20" i="1"/>
  <c r="X181" i="1"/>
  <c r="W20" i="1"/>
  <c r="W181" i="1"/>
  <c r="U20" i="1"/>
  <c r="U181" i="1"/>
  <c r="S20" i="1"/>
  <c r="S181" i="1"/>
  <c r="S152" i="1"/>
  <c r="S188" i="1"/>
  <c r="S194" i="1"/>
  <c r="Q20" i="1"/>
  <c r="Q181" i="1"/>
  <c r="Q152" i="1"/>
  <c r="Q188" i="1"/>
  <c r="Q194" i="1"/>
  <c r="P20" i="1"/>
  <c r="P181" i="1"/>
  <c r="O20" i="1"/>
  <c r="O181" i="1"/>
  <c r="N20" i="1"/>
  <c r="N181" i="1"/>
  <c r="M20" i="1"/>
  <c r="M181" i="1"/>
  <c r="L20" i="1"/>
  <c r="L181" i="1"/>
  <c r="K20" i="1"/>
  <c r="K181" i="1"/>
  <c r="K85" i="1"/>
  <c r="K184" i="1"/>
  <c r="K194" i="1"/>
  <c r="J20" i="1"/>
  <c r="J181" i="1"/>
  <c r="J85" i="1"/>
  <c r="J184" i="1"/>
  <c r="J152" i="1"/>
  <c r="J188" i="1"/>
  <c r="J194" i="1"/>
  <c r="I20" i="1"/>
  <c r="I181" i="1"/>
  <c r="H20" i="1"/>
  <c r="H181" i="1"/>
  <c r="H194" i="1"/>
  <c r="G20" i="1"/>
  <c r="I152" i="1"/>
  <c r="I188" i="1"/>
  <c r="I85" i="1"/>
  <c r="I184" i="1"/>
  <c r="K152" i="1"/>
  <c r="L152" i="1"/>
  <c r="L188" i="1"/>
  <c r="M152" i="1"/>
  <c r="M188" i="1"/>
  <c r="L85" i="1"/>
  <c r="L184" i="1"/>
  <c r="N152" i="1"/>
  <c r="N188" i="1"/>
  <c r="O152" i="1"/>
  <c r="O188" i="1"/>
  <c r="P152" i="1"/>
  <c r="P188" i="1"/>
  <c r="U152" i="1"/>
  <c r="U188" i="1"/>
  <c r="W152" i="1"/>
  <c r="W188" i="1"/>
  <c r="X152" i="1"/>
  <c r="X188" i="1"/>
  <c r="Y152" i="1"/>
  <c r="Y188" i="1"/>
  <c r="Z152" i="1"/>
  <c r="Z188" i="1"/>
  <c r="AB152" i="1"/>
  <c r="AB188" i="1"/>
  <c r="AC152" i="1"/>
  <c r="AC188" i="1"/>
  <c r="I4" i="2"/>
  <c r="H4" i="1"/>
  <c r="H202" i="1"/>
  <c r="X194" i="1"/>
  <c r="L194" i="1"/>
  <c r="M194" i="1"/>
  <c r="N194" i="1"/>
  <c r="P194" i="1"/>
  <c r="I194" i="1"/>
  <c r="O194" i="1"/>
  <c r="W194" i="1"/>
  <c r="AB194" i="1"/>
  <c r="Y194" i="1"/>
  <c r="U194" i="1"/>
  <c r="Z194" i="1"/>
  <c r="AC194" i="1"/>
  <c r="I4" i="1"/>
  <c r="I202" i="1"/>
  <c r="J202" i="1"/>
  <c r="J4" i="1"/>
  <c r="K4" i="1"/>
  <c r="K202" i="1"/>
  <c r="L202" i="1"/>
  <c r="L4" i="1"/>
  <c r="M202" i="1"/>
  <c r="M4" i="1"/>
  <c r="N202" i="1"/>
  <c r="N4" i="1"/>
  <c r="O4" i="1"/>
  <c r="O202" i="1"/>
  <c r="P4" i="1"/>
  <c r="P202" i="1"/>
  <c r="Q202" i="1"/>
  <c r="Q4" i="1"/>
  <c r="R202" i="1"/>
  <c r="R4" i="1"/>
  <c r="S202" i="1"/>
  <c r="S4" i="1"/>
  <c r="T202" i="1"/>
  <c r="T4" i="1"/>
  <c r="U4" i="1"/>
  <c r="U202" i="1"/>
  <c r="V4" i="1"/>
  <c r="V202" i="1"/>
  <c r="W202" i="1"/>
  <c r="W4" i="1"/>
  <c r="X4" i="1"/>
  <c r="X202" i="1"/>
  <c r="Y4" i="1"/>
  <c r="Y202" i="1"/>
  <c r="Z4" i="1"/>
  <c r="Z202" i="1"/>
  <c r="AA202" i="1"/>
  <c r="AA4" i="1"/>
  <c r="AB4" i="1"/>
  <c r="AB202" i="1"/>
  <c r="AC4" i="1"/>
  <c r="AC202" i="1"/>
  <c r="U187" i="2" l="1"/>
  <c r="L187" i="2"/>
  <c r="S187" i="2"/>
  <c r="Q187" i="2"/>
  <c r="P187" i="2"/>
  <c r="M187" i="2"/>
  <c r="R187" i="2"/>
  <c r="I187" i="2"/>
  <c r="V187" i="2"/>
  <c r="O187" i="2"/>
  <c r="N187" i="2"/>
  <c r="K187" i="2"/>
  <c r="K194" i="2" s="1"/>
  <c r="L4" i="2" s="1"/>
  <c r="L194" i="2" l="1"/>
  <c r="M4" i="2" s="1"/>
  <c r="M194" i="2" s="1"/>
  <c r="N4" i="2" s="1"/>
  <c r="N194" i="2" s="1"/>
  <c r="O4" i="2" s="1"/>
  <c r="O194" i="2" s="1"/>
  <c r="P4" i="2" s="1"/>
  <c r="P194" i="2" s="1"/>
  <c r="Q4" i="2" s="1"/>
  <c r="Q194" i="2" s="1"/>
  <c r="R4" i="2" s="1"/>
  <c r="R194" i="2" s="1"/>
  <c r="S4" i="2" s="1"/>
  <c r="S194" i="2" s="1"/>
  <c r="T4" i="2" s="1"/>
  <c r="T194" i="2" s="1"/>
  <c r="U4" i="2" s="1"/>
  <c r="U194" i="2" s="1"/>
  <c r="V4" i="2" s="1"/>
  <c r="V194" i="2" s="1"/>
</calcChain>
</file>

<file path=xl/sharedStrings.xml><?xml version="1.0" encoding="utf-8"?>
<sst xmlns="http://schemas.openxmlformats.org/spreadsheetml/2006/main" count="861" uniqueCount="192">
  <si>
    <t>TOTAL</t>
  </si>
  <si>
    <t>NON-RENTALS CONTRIBUTION TO RESERVE</t>
  </si>
  <si>
    <t xml:space="preserve"> </t>
  </si>
  <si>
    <t>LODGE HEATING BOILER</t>
  </si>
  <si>
    <t>REPLACEMENT PROJECTS</t>
  </si>
  <si>
    <t>DATE</t>
  </si>
  <si>
    <t>USEFUL</t>
  </si>
  <si>
    <t>LIFE</t>
  </si>
  <si>
    <t>TODAYS</t>
  </si>
  <si>
    <t>COST</t>
  </si>
  <si>
    <t>LAST REPLACE</t>
  </si>
  <si>
    <t>RESERVE, REPAIR &amp;</t>
  </si>
  <si>
    <t>BUILDING A</t>
  </si>
  <si>
    <t>ROOF</t>
  </si>
  <si>
    <t>SIDING</t>
  </si>
  <si>
    <t>WINDOWS</t>
  </si>
  <si>
    <t>LIGHTING</t>
  </si>
  <si>
    <t>CHIMNEYS</t>
  </si>
  <si>
    <t>BUILDING B</t>
  </si>
  <si>
    <t>BUILDING C</t>
  </si>
  <si>
    <t>BUILDING D</t>
  </si>
  <si>
    <t>LODGE BUILDING</t>
  </si>
  <si>
    <t>LOBBY REMODEL</t>
  </si>
  <si>
    <t>FRONT DESK REMODEL</t>
  </si>
  <si>
    <t>CARPET</t>
  </si>
  <si>
    <t>SOFTWARE UPDATE</t>
  </si>
  <si>
    <t>FIRE ALARM</t>
  </si>
  <si>
    <t>PHONE SYSTEM</t>
  </si>
  <si>
    <t>CONFERENCE/FITNESS/DECK</t>
  </si>
  <si>
    <t>FITNESS EQUIPMENT</t>
  </si>
  <si>
    <t>SKI LOCKERS</t>
  </si>
  <si>
    <t>GRILLS</t>
  </si>
  <si>
    <t>MAINTENANCE FACILITY</t>
  </si>
  <si>
    <t>WATER HEATER</t>
  </si>
  <si>
    <t>DRYER #1</t>
  </si>
  <si>
    <t>DRYER #2</t>
  </si>
  <si>
    <t>DRYER #3</t>
  </si>
  <si>
    <t>WASHER #1</t>
  </si>
  <si>
    <t>WASHER #2</t>
  </si>
  <si>
    <t>POOL AREA</t>
  </si>
  <si>
    <t>GROUNDS</t>
  </si>
  <si>
    <t>LANDSCAPING</t>
  </si>
  <si>
    <t>RETAINING WALLS</t>
  </si>
  <si>
    <t>SIGNAGE</t>
  </si>
  <si>
    <t>CONTINGENCY</t>
  </si>
  <si>
    <t>SNOWMELT BOILERS</t>
  </si>
  <si>
    <t>BOILER  A BLDG</t>
  </si>
  <si>
    <t>BOILER D BLDG</t>
  </si>
  <si>
    <t>BOILER LODGE</t>
  </si>
  <si>
    <t>LOCKER ROOM</t>
  </si>
  <si>
    <t>SUMMARY</t>
  </si>
  <si>
    <t>BLDG A</t>
  </si>
  <si>
    <t>BLDG B</t>
  </si>
  <si>
    <t>BLDG C</t>
  </si>
  <si>
    <t>BLDG D</t>
  </si>
  <si>
    <t>LODGE</t>
  </si>
  <si>
    <t>CONFERENCE</t>
  </si>
  <si>
    <t>MAINTENANCE</t>
  </si>
  <si>
    <t xml:space="preserve">DOORS </t>
  </si>
  <si>
    <t>SLIDERS</t>
  </si>
  <si>
    <t>RAILINGS</t>
  </si>
  <si>
    <t>DECK FURNITURE</t>
  </si>
  <si>
    <t>POOL FURNITURE</t>
  </si>
  <si>
    <t>BALCONIES-TREX</t>
  </si>
  <si>
    <t>BALCONIES-WOOD</t>
  </si>
  <si>
    <t>REENFORCE BALCONY JOISTS</t>
  </si>
  <si>
    <t>$400 EACH</t>
  </si>
  <si>
    <t>$1400 EACH</t>
  </si>
  <si>
    <t>$75 EACH</t>
  </si>
  <si>
    <t>$625 EACH</t>
  </si>
  <si>
    <t>$1800 EACH</t>
  </si>
  <si>
    <t>MAJOR REPAIRS</t>
  </si>
  <si>
    <t>$3000 EACH</t>
  </si>
  <si>
    <t>$800 EACH</t>
  </si>
  <si>
    <t>ROOF(50 YEAR SHINGLE)</t>
  </si>
  <si>
    <t>DOMESTIC HOTWATER BOILER &amp; TANKS</t>
  </si>
  <si>
    <t>RELOCATE BACKFLOW PREVENTORS</t>
  </si>
  <si>
    <t>BUILDING A TOTAL</t>
  </si>
  <si>
    <t>BUILDING B TOTAL</t>
  </si>
  <si>
    <t>BUILDING C TOTAL</t>
  </si>
  <si>
    <t>BUILDING D TOTAL</t>
  </si>
  <si>
    <t>LODGE BUILDING TOTAL</t>
  </si>
  <si>
    <t>CONFERNCE AREA TOTAL</t>
  </si>
  <si>
    <t>MAINT TOTAL</t>
  </si>
  <si>
    <t>POOL AREA TOTAL</t>
  </si>
  <si>
    <t>GROUNDS TOTAL</t>
  </si>
  <si>
    <t>CONTIGNECY</t>
  </si>
  <si>
    <t>CHIMNEYS - Major repairs</t>
  </si>
  <si>
    <t>BATHROOMS - 2ND FLOOR</t>
  </si>
  <si>
    <t>CONCRETE DECK</t>
  </si>
  <si>
    <t>IRRIGATION-REPLACE 7 BRAIN BOXES</t>
  </si>
  <si>
    <t>SNOWMELT TUBE REPLACE</t>
  </si>
  <si>
    <t>VEHICLE REPLACEMENT CONTRIBUTTION</t>
  </si>
  <si>
    <t>EMPLOYEE HSG MITIGATION</t>
  </si>
  <si>
    <t>PROPERTY MGT &amp; RESERVE PROFIT TO RESERVE</t>
  </si>
  <si>
    <t>LOFT WINDOWS/SIDE WINDOWS</t>
  </si>
  <si>
    <t>OUTDOOR ENTRY CARPET</t>
  </si>
  <si>
    <t>SNOWMELT TOTAL</t>
  </si>
  <si>
    <t>Oct 2009</t>
  </si>
  <si>
    <t>Nov 2008 -</t>
  </si>
  <si>
    <t>Nov 2009 -</t>
  </si>
  <si>
    <t>Sept 2010</t>
  </si>
  <si>
    <t>Oct 2010 -</t>
  </si>
  <si>
    <t>Sept 2011</t>
  </si>
  <si>
    <t>Oct 2011 -</t>
  </si>
  <si>
    <t>Sept 2012</t>
  </si>
  <si>
    <t>Oct 2012 -</t>
  </si>
  <si>
    <t>Oct 2013 -</t>
  </si>
  <si>
    <t>Oct 2014 -</t>
  </si>
  <si>
    <t>Oct 2015 -</t>
  </si>
  <si>
    <t>Oct 2016 -</t>
  </si>
  <si>
    <t>Oct 2017 -</t>
  </si>
  <si>
    <t>Oct 2018 -</t>
  </si>
  <si>
    <t>Oct 2019 -</t>
  </si>
  <si>
    <t>Oct 2020-</t>
  </si>
  <si>
    <t>Oct 2021 -</t>
  </si>
  <si>
    <t>Oct 2022 -</t>
  </si>
  <si>
    <t>Oct 2023 -</t>
  </si>
  <si>
    <t>Oct 2024-</t>
  </si>
  <si>
    <t>Oct 2025 -</t>
  </si>
  <si>
    <t>Oct 2026 -</t>
  </si>
  <si>
    <t>Oct 2027 -</t>
  </si>
  <si>
    <t>Oct 2028 -</t>
  </si>
  <si>
    <t>Oct 2029 -</t>
  </si>
  <si>
    <t>Oct 2030 -</t>
  </si>
  <si>
    <t>Sept 2013</t>
  </si>
  <si>
    <t>Sept 2014</t>
  </si>
  <si>
    <t>Sept 2015</t>
  </si>
  <si>
    <t>Sept 2016</t>
  </si>
  <si>
    <t>Sept 2017</t>
  </si>
  <si>
    <t>Sept 2018</t>
  </si>
  <si>
    <t>Sept 2019</t>
  </si>
  <si>
    <t>Sept 2020</t>
  </si>
  <si>
    <t>Sept 2021</t>
  </si>
  <si>
    <t>Sept 2022</t>
  </si>
  <si>
    <t>Sept 2023</t>
  </si>
  <si>
    <t>Sept 2024</t>
  </si>
  <si>
    <t>Sept 2025</t>
  </si>
  <si>
    <t>Sept 2026</t>
  </si>
  <si>
    <t>Sept 2027</t>
  </si>
  <si>
    <t>Sept 2028</t>
  </si>
  <si>
    <t>Sept 2029</t>
  </si>
  <si>
    <t>Sept 2030</t>
  </si>
  <si>
    <t>Sept 2031</t>
  </si>
  <si>
    <t>LOAN TO THE EDGE</t>
  </si>
  <si>
    <t>ESTIMATED RESERVE FUND CASH BALANCES</t>
  </si>
  <si>
    <t xml:space="preserve">  </t>
  </si>
  <si>
    <t>INTEREST INCOME/FINANCE CHARGES</t>
  </si>
  <si>
    <t>SCHEDULED RESERVE CONTRIBUTIONS+3%</t>
  </si>
  <si>
    <t>NEW VANS/LAUNDRY TRUCK</t>
  </si>
  <si>
    <t>SIDING/SHUTTERS</t>
  </si>
  <si>
    <t>STAIRS/TREADS</t>
  </si>
  <si>
    <t>KABA LOCKS</t>
  </si>
  <si>
    <t xml:space="preserve">EMPLOYEE HOUSING </t>
  </si>
  <si>
    <t>NEW VANS/TRUCK</t>
  </si>
  <si>
    <t>SKI SHOP</t>
  </si>
  <si>
    <t>ROOF ASSESS. RECEIVABLE</t>
  </si>
  <si>
    <t>NEW GARBAGE SHED</t>
  </si>
  <si>
    <t>BOILER B/C BLDG</t>
  </si>
  <si>
    <t>POOLHOT TUB COVERS</t>
  </si>
  <si>
    <t>RESURFACE POOL &amp; HOT TUBS</t>
  </si>
  <si>
    <t>3-POOL &amp; SPA FILTERS</t>
  </si>
  <si>
    <t>3-POOL BOILERS</t>
  </si>
  <si>
    <t>3-5 HP PUMPS</t>
  </si>
  <si>
    <t>4-1 HP PUMPS</t>
  </si>
  <si>
    <t>3 HEAT EXCHANGERS</t>
  </si>
  <si>
    <t>DRINKING FOUNTAINS</t>
  </si>
  <si>
    <t>SURVEILLANCE SYSTEM/SAFES</t>
  </si>
  <si>
    <t>POOL FENCE</t>
  </si>
  <si>
    <t>UPPER DECK</t>
  </si>
  <si>
    <t>BELL CARTS</t>
  </si>
  <si>
    <t>SWAMP COOLER</t>
  </si>
  <si>
    <t xml:space="preserve">CREEK </t>
  </si>
  <si>
    <t xml:space="preserve"> ARCHITECT</t>
  </si>
  <si>
    <t>GROUNDS/OTHER</t>
  </si>
  <si>
    <t>GROUNDS/OTHER TOTAL</t>
  </si>
  <si>
    <t>MAINTENANCE/HSK FACILITY</t>
  </si>
  <si>
    <t>HOUSEKEEPING</t>
  </si>
  <si>
    <t>SECURITY</t>
  </si>
  <si>
    <t>YEAR - Page 2</t>
  </si>
  <si>
    <t>PAGE 3</t>
  </si>
  <si>
    <t>ROOF (50 YEAR SHINGLE)</t>
  </si>
  <si>
    <t>SKI ROOM/FITNESS/DECK</t>
  </si>
  <si>
    <t>SKI ROOM/DECK AREA TOTAL</t>
  </si>
  <si>
    <t>PAGE 4</t>
  </si>
  <si>
    <t>PAGE 5</t>
  </si>
  <si>
    <t>STORAGE/LAUNDRY</t>
  </si>
  <si>
    <t>2015?</t>
  </si>
  <si>
    <t>2016?</t>
  </si>
  <si>
    <t>SPECIAL ASSESS</t>
  </si>
  <si>
    <t>ACTUALL LIQUID RESERVES AS OF 9/30/19</t>
  </si>
  <si>
    <t>EDGE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</si>
</sst>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7" fillId="0" borderId="0"/>
  </cellStyleXfs>
  <cellXfs count="58">
    <xf numFmtId="0" fontId="0" fillId="0" borderId="0" xfId="0"/>
    <xf numFmtId="37" fontId="0" fillId="0" borderId="0" xfId="0" applyNumberFormat="1"/>
    <xf numFmtId="0" fontId="0" fillId="0" borderId="3" xfId="0" applyBorder="1"/>
    <xf numFmtId="1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2" borderId="1" xfId="0" applyFont="1" applyFill="1" applyBorder="1"/>
    <xf numFmtId="37" fontId="3" fillId="0" borderId="1" xfId="0" applyNumberFormat="1" applyFont="1" applyBorder="1"/>
    <xf numFmtId="6" fontId="3" fillId="0" borderId="1" xfId="0" applyNumberFormat="1" applyFont="1" applyBorder="1"/>
    <xf numFmtId="0" fontId="0" fillId="0" borderId="1" xfId="0" applyBorder="1"/>
    <xf numFmtId="37" fontId="0" fillId="3" borderId="1" xfId="0" applyNumberFormat="1" applyFill="1" applyBorder="1"/>
    <xf numFmtId="37" fontId="0" fillId="0" borderId="1" xfId="0" applyNumberFormat="1" applyBorder="1"/>
    <xf numFmtId="0" fontId="2" fillId="0" borderId="1" xfId="0" applyFont="1" applyBorder="1"/>
    <xf numFmtId="0" fontId="4" fillId="0" borderId="1" xfId="0" applyFont="1" applyBorder="1"/>
    <xf numFmtId="37" fontId="2" fillId="0" borderId="1" xfId="0" applyNumberFormat="1" applyFont="1" applyBorder="1"/>
    <xf numFmtId="37" fontId="2" fillId="3" borderId="1" xfId="0" applyNumberFormat="1" applyFont="1" applyFill="1" applyBorder="1"/>
    <xf numFmtId="38" fontId="0" fillId="0" borderId="0" xfId="0" applyNumberFormat="1"/>
    <xf numFmtId="0" fontId="0" fillId="3" borderId="1" xfId="0" applyFill="1" applyBorder="1"/>
    <xf numFmtId="0" fontId="3" fillId="3" borderId="1" xfId="0" applyFont="1" applyFill="1" applyBorder="1"/>
    <xf numFmtId="0" fontId="2" fillId="3" borderId="1" xfId="0" applyFont="1" applyFill="1" applyBorder="1"/>
    <xf numFmtId="0" fontId="0" fillId="4" borderId="1" xfId="0" applyFill="1" applyBorder="1"/>
    <xf numFmtId="37" fontId="0" fillId="4" borderId="1" xfId="0" applyNumberFormat="1" applyFill="1" applyBorder="1"/>
    <xf numFmtId="37" fontId="0" fillId="0" borderId="3" xfId="0" applyNumberFormat="1" applyBorder="1"/>
    <xf numFmtId="49" fontId="2" fillId="0" borderId="0" xfId="0" applyNumberFormat="1" applyFont="1"/>
    <xf numFmtId="0" fontId="1" fillId="2" borderId="0" xfId="0" applyFont="1" applyFill="1"/>
    <xf numFmtId="49" fontId="2" fillId="2" borderId="0" xfId="0" applyNumberFormat="1" applyFont="1" applyFill="1"/>
    <xf numFmtId="37" fontId="0" fillId="2" borderId="3" xfId="0" applyNumberFormat="1" applyFill="1" applyBorder="1"/>
    <xf numFmtId="37" fontId="0" fillId="2" borderId="0" xfId="0" applyNumberFormat="1" applyFill="1"/>
    <xf numFmtId="37" fontId="3" fillId="2" borderId="1" xfId="0" applyNumberFormat="1" applyFont="1" applyFill="1" applyBorder="1"/>
    <xf numFmtId="37" fontId="0" fillId="2" borderId="1" xfId="0" applyNumberFormat="1" applyFill="1" applyBorder="1"/>
    <xf numFmtId="37" fontId="2" fillId="2" borderId="1" xfId="0" applyNumberFormat="1" applyFont="1" applyFill="1" applyBorder="1"/>
    <xf numFmtId="38" fontId="0" fillId="2" borderId="0" xfId="0" applyNumberFormat="1" applyFill="1"/>
    <xf numFmtId="0" fontId="0" fillId="2" borderId="0" xfId="0" applyFill="1"/>
    <xf numFmtId="37" fontId="5" fillId="3" borderId="1" xfId="0" applyNumberFormat="1" applyFont="1" applyFill="1" applyBorder="1"/>
    <xf numFmtId="37" fontId="0" fillId="2" borderId="2" xfId="0" applyNumberFormat="1" applyFill="1" applyBorder="1"/>
    <xf numFmtId="37" fontId="5" fillId="2" borderId="1" xfId="0" applyNumberFormat="1" applyFont="1" applyFill="1" applyBorder="1"/>
    <xf numFmtId="37" fontId="0" fillId="5" borderId="1" xfId="0" applyNumberFormat="1" applyFill="1" applyBorder="1"/>
    <xf numFmtId="0" fontId="0" fillId="2" borderId="1" xfId="0" applyFill="1" applyBorder="1"/>
    <xf numFmtId="0" fontId="0" fillId="7" borderId="0" xfId="0" applyFill="1"/>
    <xf numFmtId="0" fontId="1" fillId="7" borderId="0" xfId="0" applyFont="1" applyFill="1"/>
    <xf numFmtId="49" fontId="2" fillId="7" borderId="0" xfId="0" applyNumberFormat="1" applyFont="1" applyFill="1"/>
    <xf numFmtId="0" fontId="0" fillId="7" borderId="3" xfId="0" applyFill="1" applyBorder="1"/>
    <xf numFmtId="37" fontId="0" fillId="7" borderId="3" xfId="0" applyNumberFormat="1" applyFill="1" applyBorder="1"/>
    <xf numFmtId="0" fontId="1" fillId="2" borderId="1" xfId="0" applyFont="1" applyFill="1" applyBorder="1"/>
    <xf numFmtId="0" fontId="6" fillId="2" borderId="1" xfId="0" applyFont="1" applyFill="1" applyBorder="1"/>
    <xf numFmtId="3" fontId="0" fillId="2" borderId="0" xfId="0" applyNumberFormat="1" applyFill="1"/>
    <xf numFmtId="3" fontId="0" fillId="2" borderId="1" xfId="0" applyNumberFormat="1" applyFill="1" applyBorder="1"/>
    <xf numFmtId="0" fontId="2" fillId="2" borderId="0" xfId="0" applyFont="1" applyFill="1"/>
    <xf numFmtId="38" fontId="0" fillId="2" borderId="1" xfId="0" applyNumberFormat="1" applyFill="1" applyBorder="1"/>
    <xf numFmtId="38" fontId="0" fillId="0" borderId="1" xfId="0" applyNumberFormat="1" applyBorder="1"/>
    <xf numFmtId="38" fontId="0" fillId="6" borderId="1" xfId="0" applyNumberFormat="1" applyFill="1" applyBorder="1"/>
    <xf numFmtId="0" fontId="7" fillId="0" borderId="0" xfId="0" applyFont="1"/>
    <xf numFmtId="0" fontId="7" fillId="0" borderId="1" xfId="1" applyBorder="1"/>
    <xf numFmtId="38" fontId="0" fillId="0" borderId="0" xfId="0" applyNumberFormat="1" applyFill="1"/>
    <xf numFmtId="0" fontId="7" fillId="0" borderId="0" xfId="1"/>
    <xf numFmtId="38" fontId="7" fillId="0" borderId="0" xfId="0" applyNumberFormat="1" applyFont="1"/>
    <xf numFmtId="38" fontId="0" fillId="2" borderId="0" xfId="0" applyNumberFormat="1" applyFill="1" applyBorder="1"/>
  </cellXfs>
  <cellStyles count="2">
    <cellStyle name="Normal" xfId="0" builtinId="0"/>
    <cellStyle name="Normal 2" xfId="1" xr:uid="{E63383C0-7A02-4BE2-BB46-1A6C1D65187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03"/>
  <sheetViews>
    <sheetView zoomScaleNormal="100" zoomScalePageLayoutView="75" workbookViewId="0">
      <pane xSplit="5" ySplit="3" topLeftCell="F187" activePane="bottomRight" state="frozen"/>
      <selection pane="topRight" activeCell="F1" sqref="F1"/>
      <selection pane="bottomLeft" activeCell="A4" sqref="A4"/>
      <selection pane="bottomRight" activeCell="P210" sqref="P210"/>
    </sheetView>
  </sheetViews>
  <sheetFormatPr defaultRowHeight="14.5" x14ac:dyDescent="0.35"/>
  <cols>
    <col min="1" max="1" width="24.81640625" customWidth="1"/>
    <col min="3" max="3" width="9.1796875" hidden="1" customWidth="1"/>
    <col min="4" max="4" width="17.453125" customWidth="1"/>
    <col min="5" max="5" width="7.54296875" customWidth="1"/>
    <col min="6" max="6" width="11.7265625" customWidth="1"/>
    <col min="7" max="7" width="0.453125" customWidth="1"/>
    <col min="8" max="9" width="10.7265625" bestFit="1" customWidth="1"/>
    <col min="10" max="10" width="11.54296875" customWidth="1"/>
    <col min="11" max="11" width="12.54296875" customWidth="1"/>
    <col min="12" max="12" width="10.7265625" style="33" customWidth="1"/>
    <col min="13" max="13" width="11.7265625" customWidth="1"/>
    <col min="14" max="14" width="11" bestFit="1" customWidth="1"/>
    <col min="15" max="15" width="11.54296875" style="33" bestFit="1" customWidth="1"/>
    <col min="16" max="17" width="11.54296875" bestFit="1" customWidth="1"/>
    <col min="18" max="18" width="10.54296875" customWidth="1"/>
    <col min="19" max="19" width="12.54296875" customWidth="1"/>
    <col min="20" max="20" width="12.1796875" customWidth="1"/>
    <col min="21" max="21" width="13.26953125" customWidth="1"/>
    <col min="22" max="22" width="11.54296875" bestFit="1" customWidth="1"/>
    <col min="23" max="23" width="11.1796875" customWidth="1"/>
    <col min="24" max="24" width="12.54296875" customWidth="1"/>
    <col min="25" max="25" width="11.54296875" bestFit="1" customWidth="1"/>
    <col min="26" max="26" width="11" customWidth="1"/>
    <col min="27" max="27" width="11.81640625" customWidth="1"/>
    <col min="28" max="28" width="12.453125" customWidth="1"/>
    <col min="29" max="29" width="10.7265625" customWidth="1"/>
    <col min="30" max="30" width="1.453125" customWidth="1"/>
    <col min="31" max="33" width="9.1796875" hidden="1" customWidth="1"/>
  </cols>
  <sheetData>
    <row r="1" spans="1:33" ht="15.5" x14ac:dyDescent="0.35">
      <c r="A1" t="s">
        <v>4</v>
      </c>
      <c r="D1" t="s">
        <v>5</v>
      </c>
      <c r="E1" t="s">
        <v>7</v>
      </c>
      <c r="F1" t="s">
        <v>9</v>
      </c>
      <c r="G1" s="4">
        <v>2009</v>
      </c>
      <c r="H1" s="4">
        <v>2010</v>
      </c>
      <c r="I1" s="4">
        <v>2011</v>
      </c>
      <c r="J1" s="4">
        <f t="shared" ref="J1:AC1" si="0">I1+1</f>
        <v>2012</v>
      </c>
      <c r="K1" s="4">
        <f t="shared" si="0"/>
        <v>2013</v>
      </c>
      <c r="L1" s="25">
        <f>K1+1</f>
        <v>2014</v>
      </c>
      <c r="M1" s="4">
        <f t="shared" si="0"/>
        <v>2015</v>
      </c>
      <c r="N1" s="4">
        <f t="shared" si="0"/>
        <v>2016</v>
      </c>
      <c r="O1" s="25">
        <f t="shared" si="0"/>
        <v>2017</v>
      </c>
      <c r="P1" s="4">
        <f t="shared" si="0"/>
        <v>2018</v>
      </c>
      <c r="Q1" s="4">
        <f t="shared" si="0"/>
        <v>2019</v>
      </c>
      <c r="R1" s="4">
        <f t="shared" si="0"/>
        <v>2020</v>
      </c>
      <c r="S1" s="4">
        <f t="shared" si="0"/>
        <v>2021</v>
      </c>
      <c r="T1" s="4">
        <f t="shared" si="0"/>
        <v>2022</v>
      </c>
      <c r="U1" s="4">
        <f t="shared" si="0"/>
        <v>2023</v>
      </c>
      <c r="V1" s="4">
        <f t="shared" si="0"/>
        <v>2024</v>
      </c>
      <c r="W1" s="4">
        <f t="shared" si="0"/>
        <v>2025</v>
      </c>
      <c r="X1" s="4">
        <f t="shared" si="0"/>
        <v>2026</v>
      </c>
      <c r="Y1" s="4">
        <f t="shared" si="0"/>
        <v>2027</v>
      </c>
      <c r="Z1" s="4">
        <f t="shared" si="0"/>
        <v>2028</v>
      </c>
      <c r="AA1" s="4">
        <f t="shared" si="0"/>
        <v>2029</v>
      </c>
      <c r="AB1" s="4">
        <f t="shared" si="0"/>
        <v>2030</v>
      </c>
      <c r="AC1" s="4">
        <f t="shared" si="0"/>
        <v>2031</v>
      </c>
    </row>
    <row r="2" spans="1:33" x14ac:dyDescent="0.35">
      <c r="A2" t="s">
        <v>11</v>
      </c>
      <c r="C2" t="s">
        <v>2</v>
      </c>
      <c r="D2" t="s">
        <v>10</v>
      </c>
      <c r="E2" t="s">
        <v>6</v>
      </c>
      <c r="F2" t="s">
        <v>8</v>
      </c>
      <c r="G2" s="24" t="s">
        <v>99</v>
      </c>
      <c r="H2" s="24" t="s">
        <v>100</v>
      </c>
      <c r="I2" s="24" t="s">
        <v>102</v>
      </c>
      <c r="J2" s="24" t="s">
        <v>104</v>
      </c>
      <c r="K2" s="24" t="s">
        <v>106</v>
      </c>
      <c r="L2" s="26" t="s">
        <v>107</v>
      </c>
      <c r="M2" s="24" t="s">
        <v>108</v>
      </c>
      <c r="N2" s="24" t="s">
        <v>109</v>
      </c>
      <c r="O2" s="26" t="s">
        <v>110</v>
      </c>
      <c r="P2" s="24" t="s">
        <v>111</v>
      </c>
      <c r="Q2" s="24" t="s">
        <v>112</v>
      </c>
      <c r="R2" s="24" t="s">
        <v>113</v>
      </c>
      <c r="S2" s="24" t="s">
        <v>114</v>
      </c>
      <c r="T2" s="24" t="s">
        <v>115</v>
      </c>
      <c r="U2" s="24" t="s">
        <v>116</v>
      </c>
      <c r="V2" s="24" t="s">
        <v>117</v>
      </c>
      <c r="W2" s="24" t="s">
        <v>118</v>
      </c>
      <c r="X2" s="24" t="s">
        <v>119</v>
      </c>
      <c r="Y2" s="24" t="s">
        <v>120</v>
      </c>
      <c r="Z2" s="24" t="s">
        <v>121</v>
      </c>
      <c r="AA2" s="24" t="s">
        <v>122</v>
      </c>
      <c r="AB2" s="24" t="s">
        <v>123</v>
      </c>
      <c r="AC2" s="24" t="s">
        <v>124</v>
      </c>
      <c r="AD2" s="3"/>
      <c r="AE2" s="3"/>
      <c r="AF2" s="3"/>
      <c r="AG2" s="3"/>
    </row>
    <row r="3" spans="1:33" x14ac:dyDescent="0.35">
      <c r="A3" t="s">
        <v>4</v>
      </c>
      <c r="D3" t="s">
        <v>5</v>
      </c>
      <c r="E3" t="s">
        <v>7</v>
      </c>
      <c r="F3" t="s">
        <v>9</v>
      </c>
      <c r="G3" s="24" t="s">
        <v>98</v>
      </c>
      <c r="H3" s="24" t="s">
        <v>101</v>
      </c>
      <c r="I3" s="24" t="s">
        <v>103</v>
      </c>
      <c r="J3" s="24" t="s">
        <v>105</v>
      </c>
      <c r="K3" s="24" t="s">
        <v>125</v>
      </c>
      <c r="L3" s="26" t="s">
        <v>126</v>
      </c>
      <c r="M3" s="24" t="s">
        <v>127</v>
      </c>
      <c r="N3" s="24" t="s">
        <v>128</v>
      </c>
      <c r="O3" s="26" t="s">
        <v>129</v>
      </c>
      <c r="P3" s="24" t="s">
        <v>130</v>
      </c>
      <c r="Q3" s="24" t="s">
        <v>131</v>
      </c>
      <c r="R3" s="24" t="s">
        <v>132</v>
      </c>
      <c r="S3" s="24" t="s">
        <v>133</v>
      </c>
      <c r="T3" s="24" t="s">
        <v>134</v>
      </c>
      <c r="U3" s="24" t="s">
        <v>135</v>
      </c>
      <c r="V3" s="24" t="s">
        <v>136</v>
      </c>
      <c r="W3" s="24" t="s">
        <v>137</v>
      </c>
      <c r="X3" s="24" t="s">
        <v>138</v>
      </c>
      <c r="Y3" s="24" t="s">
        <v>139</v>
      </c>
      <c r="Z3" s="24" t="s">
        <v>140</v>
      </c>
      <c r="AA3" s="24" t="s">
        <v>141</v>
      </c>
      <c r="AB3" s="24" t="s">
        <v>142</v>
      </c>
      <c r="AC3" s="24" t="s">
        <v>143</v>
      </c>
    </row>
    <row r="4" spans="1:33" s="2" customFormat="1" ht="15" thickBot="1" x14ac:dyDescent="0.4">
      <c r="G4" s="23">
        <v>296200</v>
      </c>
      <c r="H4" s="23">
        <f>G202</f>
        <v>399561.97</v>
      </c>
      <c r="I4" s="23">
        <f t="shared" ref="I4:AC4" si="1">H202</f>
        <v>586008.3899999999</v>
      </c>
      <c r="J4" s="23">
        <f t="shared" si="1"/>
        <v>206720.87999999989</v>
      </c>
      <c r="K4" s="23">
        <f t="shared" si="1"/>
        <v>93438.769999999888</v>
      </c>
      <c r="L4" s="27">
        <f t="shared" si="1"/>
        <v>158504.6999999999</v>
      </c>
      <c r="M4" s="23">
        <f t="shared" si="1"/>
        <v>207165.33999999991</v>
      </c>
      <c r="N4" s="23">
        <f t="shared" si="1"/>
        <v>206587.49999999994</v>
      </c>
      <c r="O4" s="27">
        <f t="shared" si="1"/>
        <v>433132.49999999994</v>
      </c>
      <c r="P4" s="23">
        <f t="shared" si="1"/>
        <v>483409.49999999994</v>
      </c>
      <c r="Q4" s="23">
        <f t="shared" si="1"/>
        <v>130658.49999999994</v>
      </c>
      <c r="R4" s="23">
        <f t="shared" si="1"/>
        <v>-109157.50000000006</v>
      </c>
      <c r="S4" s="23">
        <f t="shared" si="1"/>
        <v>-275976.98000000004</v>
      </c>
      <c r="T4" s="23">
        <f t="shared" si="1"/>
        <v>-801051.04440000001</v>
      </c>
      <c r="U4" s="23">
        <f t="shared" si="1"/>
        <v>-882727.83073200006</v>
      </c>
      <c r="V4" s="23">
        <f t="shared" si="1"/>
        <v>-784052.42065396009</v>
      </c>
      <c r="W4" s="23">
        <f t="shared" si="1"/>
        <v>-686666.74827357882</v>
      </c>
      <c r="X4" s="23">
        <f t="shared" si="1"/>
        <v>-569459.50572178618</v>
      </c>
      <c r="Y4" s="23">
        <f t="shared" si="1"/>
        <v>-817416.04589343979</v>
      </c>
      <c r="Z4" s="23">
        <f t="shared" si="1"/>
        <v>-679218.28227024293</v>
      </c>
      <c r="AA4" s="23">
        <f t="shared" si="1"/>
        <v>-542844.58573835017</v>
      </c>
      <c r="AB4" s="23">
        <f t="shared" si="1"/>
        <v>-470169.67831050069</v>
      </c>
      <c r="AC4" s="23">
        <f t="shared" si="1"/>
        <v>-323064.52365981566</v>
      </c>
    </row>
    <row r="5" spans="1:33" x14ac:dyDescent="0.35">
      <c r="A5" s="5" t="s">
        <v>12</v>
      </c>
      <c r="G5" s="1"/>
      <c r="H5" s="1"/>
      <c r="I5" s="1"/>
      <c r="J5" s="1"/>
      <c r="K5" s="1"/>
      <c r="L5" s="28"/>
      <c r="M5" s="1"/>
      <c r="N5" s="1"/>
      <c r="O5" s="28"/>
      <c r="P5" s="1"/>
      <c r="Q5" s="1"/>
    </row>
    <row r="6" spans="1:33" x14ac:dyDescent="0.35">
      <c r="A6" s="6" t="s">
        <v>74</v>
      </c>
      <c r="B6" s="6"/>
      <c r="C6" s="6"/>
      <c r="D6" s="6">
        <v>2000</v>
      </c>
      <c r="E6" s="7">
        <v>25</v>
      </c>
      <c r="F6" s="6">
        <v>73000</v>
      </c>
      <c r="G6" s="8"/>
      <c r="H6" s="8"/>
      <c r="I6" s="8"/>
      <c r="J6" s="8"/>
      <c r="K6" s="8"/>
      <c r="L6" s="29"/>
      <c r="M6" s="8">
        <v>85000</v>
      </c>
      <c r="N6" s="29" t="s">
        <v>2</v>
      </c>
      <c r="O6" s="29">
        <v>38325</v>
      </c>
      <c r="P6" s="8"/>
      <c r="Q6" s="8"/>
      <c r="R6" s="6"/>
      <c r="S6" s="6" t="s">
        <v>2</v>
      </c>
      <c r="T6" s="6" t="s">
        <v>2</v>
      </c>
      <c r="U6" s="6"/>
      <c r="V6" s="6"/>
      <c r="W6" s="6"/>
      <c r="X6" s="6"/>
      <c r="Y6" s="6"/>
      <c r="Z6" s="6"/>
      <c r="AA6" s="6"/>
      <c r="AB6" s="6"/>
      <c r="AC6" s="6"/>
    </row>
    <row r="7" spans="1:33" x14ac:dyDescent="0.35">
      <c r="A7" s="6" t="s">
        <v>150</v>
      </c>
      <c r="B7" s="6"/>
      <c r="C7" s="6"/>
      <c r="D7" s="6">
        <v>2000</v>
      </c>
      <c r="E7" s="6">
        <v>20</v>
      </c>
      <c r="F7" s="6">
        <v>110000</v>
      </c>
      <c r="G7" s="8"/>
      <c r="H7" s="8"/>
      <c r="I7" s="8"/>
      <c r="J7" s="8"/>
      <c r="K7" s="8"/>
      <c r="L7" s="29"/>
      <c r="M7" s="8">
        <v>1250</v>
      </c>
      <c r="N7" s="29"/>
      <c r="O7" s="29"/>
      <c r="P7" s="8"/>
      <c r="Q7" s="8"/>
      <c r="R7" s="6"/>
      <c r="S7" s="6">
        <v>110000</v>
      </c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33" x14ac:dyDescent="0.35">
      <c r="A8" s="6" t="s">
        <v>63</v>
      </c>
      <c r="B8" s="6"/>
      <c r="C8" s="6"/>
      <c r="D8" s="6">
        <v>2000</v>
      </c>
      <c r="E8" s="6">
        <v>50</v>
      </c>
      <c r="F8" s="6"/>
      <c r="G8" s="8"/>
      <c r="H8" s="8"/>
      <c r="I8" s="8"/>
      <c r="J8" s="8"/>
      <c r="K8" s="8"/>
      <c r="L8" s="29"/>
      <c r="M8" s="8"/>
      <c r="N8" s="29"/>
      <c r="O8" s="29"/>
      <c r="P8" s="8"/>
      <c r="Q8" s="8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33" x14ac:dyDescent="0.35">
      <c r="A9" s="6" t="s">
        <v>65</v>
      </c>
      <c r="B9" s="6"/>
      <c r="C9" s="6"/>
      <c r="D9" s="6"/>
      <c r="E9" s="6"/>
      <c r="F9" s="6" t="s">
        <v>66</v>
      </c>
      <c r="G9" s="8"/>
      <c r="H9" s="8">
        <v>1501</v>
      </c>
      <c r="I9" s="8" t="s">
        <v>2</v>
      </c>
      <c r="J9" s="8" t="s">
        <v>2</v>
      </c>
      <c r="K9" s="8"/>
      <c r="L9" s="29"/>
      <c r="M9" s="8"/>
      <c r="N9" s="29"/>
      <c r="O9" s="29"/>
      <c r="P9" s="8"/>
      <c r="Q9" s="8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33" x14ac:dyDescent="0.35">
      <c r="A10" s="6" t="s">
        <v>151</v>
      </c>
      <c r="B10" s="6"/>
      <c r="C10" s="6"/>
      <c r="D10" s="6">
        <v>1995</v>
      </c>
      <c r="E10" s="6" t="s">
        <v>2</v>
      </c>
      <c r="F10" s="6"/>
      <c r="G10" s="8"/>
      <c r="H10" s="8"/>
      <c r="I10" s="8"/>
      <c r="J10" s="8"/>
      <c r="K10" s="8"/>
      <c r="L10" s="29"/>
      <c r="M10" s="8">
        <v>1302</v>
      </c>
      <c r="N10" s="29" t="s">
        <v>2</v>
      </c>
      <c r="O10" s="29" t="s">
        <v>2</v>
      </c>
      <c r="P10" s="8">
        <v>2000</v>
      </c>
      <c r="Q10" s="8" t="s">
        <v>2</v>
      </c>
      <c r="R10" s="6"/>
      <c r="S10" s="6"/>
      <c r="T10" s="6">
        <v>10000</v>
      </c>
      <c r="U10" s="6"/>
      <c r="V10" s="6"/>
      <c r="W10" s="6"/>
      <c r="X10" s="6"/>
      <c r="Y10" s="6"/>
      <c r="Z10" s="6"/>
      <c r="AA10" s="6"/>
      <c r="AB10" s="6"/>
      <c r="AC10" s="6"/>
    </row>
    <row r="11" spans="1:33" x14ac:dyDescent="0.35">
      <c r="A11" s="6" t="s">
        <v>60</v>
      </c>
      <c r="B11" s="6"/>
      <c r="C11" s="6"/>
      <c r="D11" s="6">
        <v>2000</v>
      </c>
      <c r="E11" s="6">
        <v>40</v>
      </c>
      <c r="F11" s="6"/>
      <c r="G11" s="8"/>
      <c r="H11" s="8"/>
      <c r="I11" s="8"/>
      <c r="J11" s="8"/>
      <c r="K11" s="8"/>
      <c r="L11" s="29"/>
      <c r="M11" s="8"/>
      <c r="N11" s="29"/>
      <c r="O11" s="29">
        <v>825</v>
      </c>
      <c r="P11" s="8"/>
      <c r="Q11" s="8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33" x14ac:dyDescent="0.35">
      <c r="A12" s="6" t="s">
        <v>15</v>
      </c>
      <c r="B12" s="6"/>
      <c r="C12" s="6"/>
      <c r="D12" s="6">
        <v>2000</v>
      </c>
      <c r="E12" s="6">
        <v>25</v>
      </c>
      <c r="F12" s="6" t="s">
        <v>66</v>
      </c>
      <c r="G12" s="8"/>
      <c r="H12" s="8"/>
      <c r="I12" s="8"/>
      <c r="J12" s="8"/>
      <c r="K12" s="8"/>
      <c r="L12" s="29"/>
      <c r="M12" s="8"/>
      <c r="N12" s="29"/>
      <c r="O12" s="29"/>
      <c r="P12" s="8"/>
      <c r="Q12" s="8"/>
      <c r="R12" s="6"/>
      <c r="S12" s="6"/>
      <c r="T12" s="6"/>
      <c r="U12" s="6"/>
      <c r="V12" s="6"/>
      <c r="W12" s="6"/>
      <c r="X12" s="6">
        <v>12800</v>
      </c>
      <c r="Y12" s="6"/>
      <c r="Z12" s="6"/>
      <c r="AA12" s="6"/>
      <c r="AB12" s="6"/>
      <c r="AC12" s="6"/>
    </row>
    <row r="13" spans="1:33" x14ac:dyDescent="0.35">
      <c r="A13" s="6" t="s">
        <v>95</v>
      </c>
      <c r="B13" s="6"/>
      <c r="C13" s="6"/>
      <c r="D13" s="6">
        <v>1970</v>
      </c>
      <c r="E13" s="6">
        <v>25</v>
      </c>
      <c r="F13" s="6" t="s">
        <v>67</v>
      </c>
      <c r="G13" s="8"/>
      <c r="H13" s="8">
        <v>4196</v>
      </c>
      <c r="I13" s="8" t="s">
        <v>2</v>
      </c>
      <c r="J13" s="8">
        <v>397</v>
      </c>
      <c r="K13" s="8"/>
      <c r="L13" s="29"/>
      <c r="M13" s="8"/>
      <c r="N13" s="29"/>
      <c r="O13" s="29">
        <v>1638</v>
      </c>
      <c r="P13" s="8"/>
      <c r="Q13" s="8">
        <v>2100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33" x14ac:dyDescent="0.35">
      <c r="A14" s="6" t="s">
        <v>16</v>
      </c>
      <c r="B14" s="6"/>
      <c r="C14" s="6"/>
      <c r="D14" s="6">
        <v>2000</v>
      </c>
      <c r="E14" s="6">
        <v>20</v>
      </c>
      <c r="F14" s="6" t="s">
        <v>68</v>
      </c>
      <c r="G14" s="8"/>
      <c r="H14" s="8"/>
      <c r="I14" s="8"/>
      <c r="J14" s="8"/>
      <c r="K14" s="8"/>
      <c r="L14" s="29"/>
      <c r="M14" s="8"/>
      <c r="N14" s="29"/>
      <c r="O14" s="29"/>
      <c r="P14" s="8"/>
      <c r="Q14" s="8"/>
      <c r="R14" s="6"/>
      <c r="S14" s="6">
        <v>900</v>
      </c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33" x14ac:dyDescent="0.35">
      <c r="A15" s="6" t="s">
        <v>58</v>
      </c>
      <c r="B15" s="6"/>
      <c r="C15" s="6"/>
      <c r="D15" s="6">
        <v>2000</v>
      </c>
      <c r="E15" s="6">
        <v>30</v>
      </c>
      <c r="F15" s="6" t="s">
        <v>69</v>
      </c>
      <c r="G15" s="8"/>
      <c r="H15" s="8"/>
      <c r="I15" s="8"/>
      <c r="J15" s="8"/>
      <c r="K15" s="8"/>
      <c r="L15" s="29"/>
      <c r="M15" s="8"/>
      <c r="N15" s="29"/>
      <c r="O15" s="29"/>
      <c r="P15" s="8"/>
      <c r="Q15" s="8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>
        <v>12500</v>
      </c>
    </row>
    <row r="16" spans="1:33" x14ac:dyDescent="0.35">
      <c r="A16" s="6" t="s">
        <v>59</v>
      </c>
      <c r="B16" s="6"/>
      <c r="C16" s="6"/>
      <c r="D16" s="6">
        <v>2000</v>
      </c>
      <c r="E16" s="6">
        <v>25</v>
      </c>
      <c r="F16" s="6" t="s">
        <v>70</v>
      </c>
      <c r="G16" s="8"/>
      <c r="H16" s="8"/>
      <c r="I16" s="8"/>
      <c r="J16" s="8"/>
      <c r="K16" s="8"/>
      <c r="L16" s="29"/>
      <c r="M16" s="8"/>
      <c r="N16" s="29"/>
      <c r="O16" s="29"/>
      <c r="P16" s="8"/>
      <c r="Q16" s="8"/>
      <c r="R16" s="6"/>
      <c r="S16" s="6"/>
      <c r="T16" s="6"/>
      <c r="U16" s="6"/>
      <c r="V16" s="6"/>
      <c r="W16" s="6"/>
      <c r="X16" s="6">
        <v>36000</v>
      </c>
      <c r="Y16" s="6"/>
      <c r="Z16" s="6"/>
      <c r="AA16" s="6"/>
      <c r="AB16" s="6"/>
      <c r="AC16" s="6"/>
    </row>
    <row r="17" spans="1:29" x14ac:dyDescent="0.35">
      <c r="A17" s="6" t="s">
        <v>87</v>
      </c>
      <c r="B17" s="6"/>
      <c r="C17" s="6"/>
      <c r="D17" s="6">
        <v>1970</v>
      </c>
      <c r="E17" s="6"/>
      <c r="F17" s="6" t="s">
        <v>72</v>
      </c>
      <c r="G17" s="8"/>
      <c r="H17" s="8"/>
      <c r="I17" s="8"/>
      <c r="J17" s="8"/>
      <c r="K17" s="8"/>
      <c r="L17" s="29" t="s">
        <v>2</v>
      </c>
      <c r="M17" s="8">
        <v>0</v>
      </c>
      <c r="N17" s="33"/>
      <c r="O17" s="29" t="s">
        <v>2</v>
      </c>
      <c r="R17" s="8">
        <v>25000</v>
      </c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x14ac:dyDescent="0.35">
      <c r="A18" s="6" t="s">
        <v>76</v>
      </c>
      <c r="B18" s="6"/>
      <c r="C18" s="6"/>
      <c r="D18" s="6"/>
      <c r="E18" s="6">
        <v>5</v>
      </c>
      <c r="F18" s="9">
        <v>0</v>
      </c>
      <c r="G18" s="8"/>
      <c r="H18" s="8"/>
      <c r="I18" s="8" t="s">
        <v>2</v>
      </c>
      <c r="J18" s="8" t="s">
        <v>2</v>
      </c>
      <c r="K18" s="8" t="s">
        <v>2</v>
      </c>
      <c r="L18" s="29"/>
      <c r="M18" s="8"/>
      <c r="N18" s="29"/>
      <c r="O18" s="29"/>
      <c r="P18" s="8"/>
      <c r="Q18" s="8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x14ac:dyDescent="0.35">
      <c r="A19" s="6" t="s">
        <v>91</v>
      </c>
      <c r="B19" s="6"/>
      <c r="C19" s="6"/>
      <c r="D19" s="6"/>
      <c r="E19" s="6"/>
      <c r="F19" s="6"/>
      <c r="G19" s="8"/>
      <c r="H19" s="8"/>
      <c r="I19" s="8"/>
      <c r="J19" s="8"/>
      <c r="K19" s="8"/>
      <c r="L19" s="29"/>
      <c r="M19" s="8"/>
      <c r="N19" s="29"/>
      <c r="O19" s="29"/>
      <c r="P19" s="8"/>
      <c r="R19" s="8">
        <v>7500</v>
      </c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x14ac:dyDescent="0.35">
      <c r="A20" s="18" t="s">
        <v>77</v>
      </c>
      <c r="B20" s="18"/>
      <c r="C20" s="18"/>
      <c r="D20" s="18"/>
      <c r="E20" s="18"/>
      <c r="F20" s="18"/>
      <c r="G20" s="11">
        <f>SUM(G9:G19)</f>
        <v>0</v>
      </c>
      <c r="H20" s="11">
        <f>SUM(H6:H19)</f>
        <v>5697</v>
      </c>
      <c r="I20" s="11">
        <f t="shared" ref="I20:AC20" si="2">SUM(I6:I19)</f>
        <v>0</v>
      </c>
      <c r="J20" s="11">
        <f t="shared" si="2"/>
        <v>397</v>
      </c>
      <c r="K20" s="11">
        <f t="shared" si="2"/>
        <v>0</v>
      </c>
      <c r="L20" s="22">
        <f t="shared" si="2"/>
        <v>0</v>
      </c>
      <c r="M20" s="11">
        <f t="shared" si="2"/>
        <v>87552</v>
      </c>
      <c r="N20" s="11">
        <f t="shared" si="2"/>
        <v>0</v>
      </c>
      <c r="O20" s="11">
        <f t="shared" si="2"/>
        <v>40788</v>
      </c>
      <c r="P20" s="11">
        <f t="shared" si="2"/>
        <v>2000</v>
      </c>
      <c r="Q20" s="11">
        <f t="shared" si="2"/>
        <v>2100</v>
      </c>
      <c r="R20" s="11">
        <f>SUM(R6:R19)</f>
        <v>32500</v>
      </c>
      <c r="S20" s="11">
        <f t="shared" si="2"/>
        <v>110900</v>
      </c>
      <c r="T20" s="11">
        <f t="shared" si="2"/>
        <v>10000</v>
      </c>
      <c r="U20" s="11">
        <f t="shared" si="2"/>
        <v>0</v>
      </c>
      <c r="V20" s="11">
        <f t="shared" si="2"/>
        <v>0</v>
      </c>
      <c r="W20" s="11">
        <f t="shared" si="2"/>
        <v>0</v>
      </c>
      <c r="X20" s="11">
        <f t="shared" si="2"/>
        <v>48800</v>
      </c>
      <c r="Y20" s="11">
        <f t="shared" si="2"/>
        <v>0</v>
      </c>
      <c r="Z20" s="11">
        <f t="shared" si="2"/>
        <v>0</v>
      </c>
      <c r="AA20" s="11">
        <f t="shared" si="2"/>
        <v>0</v>
      </c>
      <c r="AB20" s="11">
        <f t="shared" si="2"/>
        <v>0</v>
      </c>
      <c r="AC20" s="11">
        <f t="shared" si="2"/>
        <v>12500</v>
      </c>
    </row>
    <row r="21" spans="1:29" x14ac:dyDescent="0.35">
      <c r="A21" s="10"/>
      <c r="B21" s="10"/>
      <c r="C21" s="10"/>
      <c r="D21" s="10"/>
      <c r="E21" s="10"/>
      <c r="F21" s="10"/>
      <c r="G21" s="12"/>
      <c r="H21" s="12"/>
      <c r="I21" s="12"/>
      <c r="J21" s="12"/>
      <c r="K21" s="12"/>
      <c r="L21" s="30"/>
      <c r="M21" s="12"/>
      <c r="N21" s="12"/>
      <c r="O21" s="30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</row>
    <row r="22" spans="1:29" x14ac:dyDescent="0.35">
      <c r="A22" s="13" t="s">
        <v>18</v>
      </c>
      <c r="B22" s="10"/>
      <c r="C22" s="10"/>
      <c r="D22" s="10"/>
      <c r="E22" s="10"/>
      <c r="F22" s="10"/>
      <c r="G22" s="12"/>
      <c r="H22" s="12"/>
      <c r="I22" s="12"/>
      <c r="J22" s="12"/>
      <c r="K22" s="12"/>
      <c r="L22" s="30"/>
      <c r="M22" s="12"/>
      <c r="N22" s="12"/>
      <c r="O22" s="30"/>
      <c r="P22" s="12"/>
      <c r="Q22" s="12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x14ac:dyDescent="0.35">
      <c r="A23" s="6" t="s">
        <v>74</v>
      </c>
      <c r="B23" s="6"/>
      <c r="C23" s="6"/>
      <c r="D23" s="6">
        <v>2000</v>
      </c>
      <c r="E23" s="7"/>
      <c r="F23" s="6">
        <v>73000</v>
      </c>
      <c r="G23" s="8"/>
      <c r="H23" s="12"/>
      <c r="I23" s="12"/>
      <c r="J23" s="12"/>
      <c r="K23" s="12"/>
      <c r="L23" s="30"/>
      <c r="M23" s="12"/>
      <c r="N23" s="30">
        <v>71635</v>
      </c>
      <c r="O23" s="30"/>
      <c r="P23" s="12"/>
      <c r="Q23" s="12"/>
      <c r="R23" s="10"/>
      <c r="S23" s="10"/>
      <c r="T23" s="10"/>
      <c r="U23" s="10" t="s">
        <v>2</v>
      </c>
      <c r="V23" s="10"/>
      <c r="W23" s="10"/>
      <c r="X23" s="10"/>
      <c r="Y23" s="10"/>
      <c r="Z23" s="10"/>
      <c r="AA23" s="10"/>
      <c r="AB23" s="10"/>
      <c r="AC23" s="10"/>
    </row>
    <row r="24" spans="1:29" x14ac:dyDescent="0.35">
      <c r="A24" s="6" t="s">
        <v>150</v>
      </c>
      <c r="B24" s="6"/>
      <c r="C24" s="6"/>
      <c r="D24" s="6">
        <v>2000</v>
      </c>
      <c r="E24" s="6">
        <v>20</v>
      </c>
      <c r="F24" s="6">
        <v>110000</v>
      </c>
      <c r="G24" s="8"/>
      <c r="H24" s="12"/>
      <c r="I24" s="12"/>
      <c r="J24" s="12"/>
      <c r="K24" s="12"/>
      <c r="L24" s="30"/>
      <c r="M24" s="12">
        <v>1250</v>
      </c>
      <c r="N24" s="30"/>
      <c r="O24" s="30"/>
      <c r="P24" s="12"/>
      <c r="Q24" s="12"/>
      <c r="R24" s="10"/>
      <c r="T24" s="10">
        <v>110000</v>
      </c>
      <c r="U24" s="10"/>
      <c r="V24" s="10"/>
      <c r="W24" s="10"/>
      <c r="X24" s="10"/>
      <c r="Y24" s="10"/>
      <c r="Z24" s="10"/>
      <c r="AA24" s="10"/>
      <c r="AB24" s="10"/>
      <c r="AC24" s="10"/>
    </row>
    <row r="25" spans="1:29" x14ac:dyDescent="0.35">
      <c r="A25" s="6" t="s">
        <v>63</v>
      </c>
      <c r="B25" s="6"/>
      <c r="C25" s="6"/>
      <c r="D25" s="6">
        <v>2000</v>
      </c>
      <c r="E25" s="6">
        <v>50</v>
      </c>
      <c r="F25" s="6"/>
      <c r="G25" s="8"/>
      <c r="H25" s="12"/>
      <c r="I25" s="12"/>
      <c r="J25" s="12"/>
      <c r="K25" s="12"/>
      <c r="L25" s="30"/>
      <c r="M25" s="12"/>
      <c r="N25" s="30"/>
      <c r="O25" s="30"/>
      <c r="P25" s="12"/>
      <c r="Q25" s="12"/>
      <c r="R25" s="10">
        <v>8000</v>
      </c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x14ac:dyDescent="0.35">
      <c r="A26" s="6" t="s">
        <v>64</v>
      </c>
      <c r="B26" s="6"/>
      <c r="C26" s="6"/>
      <c r="D26" s="6"/>
      <c r="E26" s="6"/>
      <c r="F26" s="6" t="s">
        <v>2</v>
      </c>
      <c r="G26" s="8"/>
      <c r="H26" s="12"/>
      <c r="I26" s="12"/>
      <c r="J26" s="12"/>
      <c r="K26" s="12"/>
      <c r="L26" s="30"/>
      <c r="M26" s="12"/>
      <c r="N26" s="30"/>
      <c r="O26" s="30"/>
      <c r="P26" s="12"/>
      <c r="Q26" s="12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x14ac:dyDescent="0.35">
      <c r="A27" s="6" t="s">
        <v>65</v>
      </c>
      <c r="B27" s="6"/>
      <c r="C27" s="6"/>
      <c r="D27" s="6"/>
      <c r="E27" s="6"/>
      <c r="F27" s="6" t="s">
        <v>66</v>
      </c>
      <c r="G27" s="8"/>
      <c r="H27" s="12"/>
      <c r="I27" s="12" t="s">
        <v>2</v>
      </c>
      <c r="J27" s="12" t="s">
        <v>2</v>
      </c>
      <c r="K27" s="12"/>
      <c r="L27" s="30"/>
      <c r="M27" s="12"/>
      <c r="N27" s="30"/>
      <c r="O27" s="30"/>
      <c r="P27" s="12" t="s">
        <v>2</v>
      </c>
      <c r="Q27" s="12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x14ac:dyDescent="0.35">
      <c r="A28" s="6" t="s">
        <v>151</v>
      </c>
      <c r="B28" s="6"/>
      <c r="C28" s="6"/>
      <c r="D28" s="6">
        <v>1995</v>
      </c>
      <c r="E28" s="6" t="s">
        <v>2</v>
      </c>
      <c r="F28" s="6"/>
      <c r="G28" s="8"/>
      <c r="H28" s="12"/>
      <c r="I28" s="12"/>
      <c r="J28" s="12"/>
      <c r="K28" s="12"/>
      <c r="L28" s="30"/>
      <c r="M28" s="12">
        <v>1302</v>
      </c>
      <c r="N28" s="30"/>
      <c r="O28" s="30"/>
      <c r="P28" s="12">
        <v>2000</v>
      </c>
      <c r="Q28" s="12"/>
      <c r="R28" s="10">
        <v>8000</v>
      </c>
      <c r="S28" s="10"/>
      <c r="T28" s="10"/>
      <c r="U28" s="10"/>
      <c r="V28" s="10">
        <v>10000</v>
      </c>
      <c r="W28" s="10"/>
      <c r="X28" s="10"/>
      <c r="Y28" s="10"/>
      <c r="Z28" s="10"/>
      <c r="AA28" s="10"/>
      <c r="AB28" s="10"/>
      <c r="AC28" s="10"/>
    </row>
    <row r="29" spans="1:29" x14ac:dyDescent="0.35">
      <c r="A29" s="6" t="s">
        <v>60</v>
      </c>
      <c r="B29" s="6"/>
      <c r="C29" s="6"/>
      <c r="D29" s="6">
        <v>2000</v>
      </c>
      <c r="E29" s="6">
        <v>40</v>
      </c>
      <c r="F29" s="6"/>
      <c r="G29" s="8"/>
      <c r="H29" s="12"/>
      <c r="I29" s="12"/>
      <c r="J29" s="12"/>
      <c r="K29" s="12"/>
      <c r="L29" s="30"/>
      <c r="M29" s="12"/>
      <c r="N29" s="30"/>
      <c r="O29" s="30">
        <v>825</v>
      </c>
      <c r="P29" s="12"/>
      <c r="Q29" s="12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29" x14ac:dyDescent="0.35">
      <c r="A30" s="6" t="s">
        <v>15</v>
      </c>
      <c r="B30" s="6"/>
      <c r="C30" s="6"/>
      <c r="D30" s="6">
        <v>2000</v>
      </c>
      <c r="E30" s="6">
        <v>25</v>
      </c>
      <c r="F30" s="6" t="s">
        <v>66</v>
      </c>
      <c r="G30" s="8"/>
      <c r="H30" s="12"/>
      <c r="I30" s="12"/>
      <c r="J30" s="12"/>
      <c r="K30" s="12"/>
      <c r="L30" s="30"/>
      <c r="M30" s="12"/>
      <c r="N30" s="30"/>
      <c r="O30" s="30"/>
      <c r="P30" s="12"/>
      <c r="Q30" s="12"/>
      <c r="R30" s="10"/>
      <c r="S30" s="10"/>
      <c r="T30" s="10"/>
      <c r="U30" s="10"/>
      <c r="V30" s="10"/>
      <c r="W30" s="10"/>
      <c r="X30" s="10">
        <v>12800</v>
      </c>
      <c r="Y30" s="10"/>
      <c r="Z30" s="10"/>
      <c r="AA30" s="10"/>
      <c r="AB30" s="10"/>
      <c r="AC30" s="10"/>
    </row>
    <row r="31" spans="1:29" x14ac:dyDescent="0.35">
      <c r="A31" s="6" t="s">
        <v>95</v>
      </c>
      <c r="B31" s="6"/>
      <c r="C31" s="6"/>
      <c r="D31" s="6">
        <v>1970</v>
      </c>
      <c r="E31" s="6">
        <v>25</v>
      </c>
      <c r="F31" s="6"/>
      <c r="G31" s="8"/>
      <c r="H31" s="12">
        <v>4197</v>
      </c>
      <c r="I31" s="12" t="s">
        <v>2</v>
      </c>
      <c r="J31" s="12" t="s">
        <v>2</v>
      </c>
      <c r="K31" s="12" t="s">
        <v>2</v>
      </c>
      <c r="L31" s="30"/>
      <c r="M31" s="12"/>
      <c r="N31" s="30"/>
      <c r="O31" s="30">
        <v>1638</v>
      </c>
      <c r="P31" s="12"/>
      <c r="Q31" s="12">
        <v>2100</v>
      </c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 spans="1:29" x14ac:dyDescent="0.35">
      <c r="A32" s="6" t="s">
        <v>16</v>
      </c>
      <c r="B32" s="6"/>
      <c r="C32" s="6"/>
      <c r="D32" s="6">
        <v>2000</v>
      </c>
      <c r="E32" s="6">
        <v>20</v>
      </c>
      <c r="F32" s="6" t="s">
        <v>68</v>
      </c>
      <c r="G32" s="8"/>
      <c r="H32" s="12"/>
      <c r="I32" s="12"/>
      <c r="J32" s="12"/>
      <c r="K32" s="12"/>
      <c r="L32" s="30"/>
      <c r="M32" s="12"/>
      <c r="N32" s="30"/>
      <c r="O32" s="30"/>
      <c r="P32" s="12"/>
      <c r="Q32" s="12"/>
      <c r="R32" s="10"/>
      <c r="S32" s="10">
        <v>900</v>
      </c>
      <c r="T32" s="10"/>
      <c r="U32" s="10"/>
      <c r="V32" s="10"/>
      <c r="W32" s="10"/>
      <c r="X32" s="10"/>
      <c r="Y32" s="10"/>
      <c r="Z32" s="10"/>
      <c r="AA32" s="10"/>
      <c r="AB32" s="10"/>
      <c r="AC32" s="10"/>
    </row>
    <row r="33" spans="1:29" x14ac:dyDescent="0.35">
      <c r="A33" s="6" t="s">
        <v>58</v>
      </c>
      <c r="B33" s="6"/>
      <c r="C33" s="6"/>
      <c r="D33" s="6">
        <v>2000</v>
      </c>
      <c r="E33" s="6">
        <v>30</v>
      </c>
      <c r="F33" s="6" t="s">
        <v>69</v>
      </c>
      <c r="G33" s="8"/>
      <c r="H33" s="12"/>
      <c r="I33" s="12"/>
      <c r="J33" s="12"/>
      <c r="K33" s="12"/>
      <c r="L33" s="30"/>
      <c r="M33" s="12"/>
      <c r="N33" s="30"/>
      <c r="O33" s="30"/>
      <c r="P33" s="12"/>
      <c r="Q33" s="12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>
        <v>12500</v>
      </c>
    </row>
    <row r="34" spans="1:29" x14ac:dyDescent="0.35">
      <c r="A34" s="6" t="s">
        <v>59</v>
      </c>
      <c r="B34" s="6"/>
      <c r="C34" s="6"/>
      <c r="D34" s="6">
        <v>2000</v>
      </c>
      <c r="E34" s="6">
        <v>25</v>
      </c>
      <c r="F34" s="6" t="s">
        <v>70</v>
      </c>
      <c r="G34" s="8"/>
      <c r="H34" s="12"/>
      <c r="I34" s="12"/>
      <c r="J34" s="12"/>
      <c r="K34" s="12"/>
      <c r="L34" s="30"/>
      <c r="M34" s="12" t="s">
        <v>2</v>
      </c>
      <c r="N34" s="30"/>
      <c r="O34" s="30"/>
      <c r="P34" s="12"/>
      <c r="Q34" s="12"/>
      <c r="R34" s="10"/>
      <c r="S34" s="10"/>
      <c r="T34" s="10"/>
      <c r="U34" s="10"/>
      <c r="V34" s="10"/>
      <c r="W34" s="10"/>
      <c r="X34" s="10">
        <v>36000</v>
      </c>
      <c r="Y34" s="10"/>
      <c r="Z34" s="10"/>
      <c r="AA34" s="10"/>
      <c r="AB34" s="10"/>
      <c r="AC34" s="10"/>
    </row>
    <row r="35" spans="1:29" x14ac:dyDescent="0.35">
      <c r="A35" s="6" t="s">
        <v>17</v>
      </c>
      <c r="B35" s="6"/>
      <c r="C35" s="6"/>
      <c r="D35" s="6">
        <v>1970</v>
      </c>
      <c r="E35" s="6"/>
      <c r="F35" s="6"/>
      <c r="G35" s="8"/>
      <c r="H35" s="12"/>
      <c r="I35" s="12"/>
      <c r="J35" s="12"/>
      <c r="K35" s="12"/>
      <c r="L35" s="30"/>
      <c r="M35" s="12">
        <v>0</v>
      </c>
      <c r="N35" s="33"/>
      <c r="O35" s="30" t="s">
        <v>2</v>
      </c>
      <c r="Q35" s="10"/>
      <c r="R35" s="12">
        <v>25000</v>
      </c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</row>
    <row r="36" spans="1:29" x14ac:dyDescent="0.35">
      <c r="A36" s="6" t="s">
        <v>71</v>
      </c>
      <c r="B36" s="6"/>
      <c r="C36" s="6"/>
      <c r="D36" s="6"/>
      <c r="E36" s="6"/>
      <c r="F36" s="6" t="s">
        <v>2</v>
      </c>
      <c r="G36" s="8"/>
      <c r="H36" s="12"/>
      <c r="I36" s="12"/>
      <c r="J36" s="12"/>
      <c r="K36" s="12"/>
      <c r="L36" s="30" t="s">
        <v>2</v>
      </c>
      <c r="M36" s="12" t="s">
        <v>2</v>
      </c>
      <c r="N36" s="30"/>
      <c r="O36" s="30"/>
      <c r="P36" s="12"/>
      <c r="Q36" s="12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</row>
    <row r="37" spans="1:29" x14ac:dyDescent="0.35">
      <c r="A37" s="6" t="s">
        <v>76</v>
      </c>
      <c r="B37" s="6"/>
      <c r="C37" s="6"/>
      <c r="D37" s="6"/>
      <c r="E37" s="6">
        <v>5</v>
      </c>
      <c r="F37" s="9">
        <v>3100</v>
      </c>
      <c r="G37" s="8"/>
      <c r="H37" s="12"/>
      <c r="I37" s="12" t="s">
        <v>2</v>
      </c>
      <c r="J37" s="12" t="s">
        <v>2</v>
      </c>
      <c r="K37" s="12" t="s">
        <v>2</v>
      </c>
      <c r="L37" s="30"/>
      <c r="M37" s="12"/>
      <c r="N37" s="30"/>
      <c r="O37" s="30"/>
      <c r="P37" s="12"/>
      <c r="Q37" s="12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</row>
    <row r="38" spans="1:29" x14ac:dyDescent="0.35">
      <c r="A38" s="18" t="s">
        <v>78</v>
      </c>
      <c r="B38" s="18"/>
      <c r="C38" s="18"/>
      <c r="D38" s="18"/>
      <c r="E38" s="18"/>
      <c r="F38" s="18"/>
      <c r="G38" s="11">
        <f t="shared" ref="G38:AC38" si="3">SUM(G23:G37)</f>
        <v>0</v>
      </c>
      <c r="H38" s="11">
        <f t="shared" si="3"/>
        <v>4197</v>
      </c>
      <c r="I38" s="11">
        <f t="shared" si="3"/>
        <v>0</v>
      </c>
      <c r="J38" s="11">
        <f t="shared" si="3"/>
        <v>0</v>
      </c>
      <c r="K38" s="11">
        <f t="shared" si="3"/>
        <v>0</v>
      </c>
      <c r="L38" s="22">
        <f t="shared" si="3"/>
        <v>0</v>
      </c>
      <c r="M38" s="11">
        <f t="shared" si="3"/>
        <v>2552</v>
      </c>
      <c r="N38" s="11">
        <f t="shared" si="3"/>
        <v>71635</v>
      </c>
      <c r="O38" s="11">
        <f t="shared" si="3"/>
        <v>2463</v>
      </c>
      <c r="P38" s="11">
        <f t="shared" si="3"/>
        <v>2000</v>
      </c>
      <c r="Q38" s="11">
        <f t="shared" si="3"/>
        <v>2100</v>
      </c>
      <c r="R38" s="11">
        <f t="shared" si="3"/>
        <v>41000</v>
      </c>
      <c r="S38" s="11">
        <f t="shared" si="3"/>
        <v>900</v>
      </c>
      <c r="T38" s="11">
        <f t="shared" si="3"/>
        <v>110000</v>
      </c>
      <c r="U38" s="11">
        <f t="shared" si="3"/>
        <v>0</v>
      </c>
      <c r="V38" s="11">
        <f t="shared" si="3"/>
        <v>10000</v>
      </c>
      <c r="W38" s="11">
        <f t="shared" si="3"/>
        <v>0</v>
      </c>
      <c r="X38" s="11">
        <f t="shared" si="3"/>
        <v>48800</v>
      </c>
      <c r="Y38" s="11">
        <f t="shared" si="3"/>
        <v>0</v>
      </c>
      <c r="Z38" s="11">
        <f t="shared" si="3"/>
        <v>0</v>
      </c>
      <c r="AA38" s="11">
        <f t="shared" si="3"/>
        <v>0</v>
      </c>
      <c r="AB38" s="11">
        <f t="shared" si="3"/>
        <v>0</v>
      </c>
      <c r="AC38" s="11">
        <f t="shared" si="3"/>
        <v>12500</v>
      </c>
    </row>
    <row r="39" spans="1:29" x14ac:dyDescent="0.35">
      <c r="A39" s="10"/>
      <c r="B39" s="10"/>
      <c r="C39" s="10"/>
      <c r="D39" s="10"/>
      <c r="E39" s="10"/>
      <c r="F39" s="10"/>
      <c r="G39" s="12"/>
      <c r="H39" s="12"/>
      <c r="I39" s="12"/>
      <c r="J39" s="12"/>
      <c r="K39" s="12"/>
      <c r="L39" s="30"/>
      <c r="M39" s="12"/>
      <c r="N39" s="12"/>
      <c r="O39" s="30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</row>
    <row r="40" spans="1:29" x14ac:dyDescent="0.35">
      <c r="A40" s="13" t="s">
        <v>19</v>
      </c>
      <c r="B40" s="10"/>
      <c r="C40" s="10"/>
      <c r="D40" s="10"/>
      <c r="E40" s="10"/>
      <c r="F40" s="10"/>
      <c r="G40" s="12"/>
      <c r="H40" s="12"/>
      <c r="I40" s="12"/>
      <c r="J40" s="12"/>
      <c r="K40" s="12"/>
      <c r="L40" s="30"/>
      <c r="M40" s="12"/>
      <c r="N40" s="12"/>
      <c r="O40" s="30"/>
      <c r="P40" s="12"/>
      <c r="Q40" s="12"/>
      <c r="R40" s="10"/>
      <c r="S40" s="10"/>
      <c r="T40" s="10"/>
      <c r="U40" s="10"/>
      <c r="V40" s="10" t="s">
        <v>2</v>
      </c>
      <c r="W40" s="10"/>
      <c r="X40" s="10"/>
      <c r="Y40" s="10"/>
      <c r="Z40" s="10"/>
      <c r="AA40" s="10"/>
      <c r="AB40" s="10"/>
      <c r="AC40" s="10"/>
    </row>
    <row r="41" spans="1:29" x14ac:dyDescent="0.35">
      <c r="A41" s="6" t="s">
        <v>74</v>
      </c>
      <c r="B41" s="6"/>
      <c r="C41" s="6"/>
      <c r="D41" s="6">
        <v>2000</v>
      </c>
      <c r="E41" s="7">
        <v>25</v>
      </c>
      <c r="F41" s="6">
        <v>73000</v>
      </c>
      <c r="G41" s="12"/>
      <c r="H41" s="12"/>
      <c r="I41" s="12"/>
      <c r="J41" s="12"/>
      <c r="K41" s="12"/>
      <c r="L41" s="30"/>
      <c r="M41" s="12"/>
      <c r="N41" s="30">
        <v>71635</v>
      </c>
      <c r="O41" s="30" t="s">
        <v>2</v>
      </c>
      <c r="P41" s="12"/>
      <c r="Q41" s="12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</row>
    <row r="42" spans="1:29" x14ac:dyDescent="0.35">
      <c r="A42" s="6" t="s">
        <v>150</v>
      </c>
      <c r="B42" s="6"/>
      <c r="C42" s="6"/>
      <c r="D42" s="6">
        <v>2000</v>
      </c>
      <c r="E42" s="6">
        <v>20</v>
      </c>
      <c r="F42" s="6">
        <v>110000</v>
      </c>
      <c r="G42" s="12"/>
      <c r="H42" s="12"/>
      <c r="I42" s="12"/>
      <c r="J42" s="12"/>
      <c r="K42" s="12"/>
      <c r="L42" s="30"/>
      <c r="M42" s="12">
        <v>1250</v>
      </c>
      <c r="N42" s="30"/>
      <c r="O42" s="30"/>
      <c r="P42" s="12"/>
      <c r="Q42" s="12"/>
      <c r="R42" s="10"/>
      <c r="S42" s="10">
        <v>110000</v>
      </c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 spans="1:29" x14ac:dyDescent="0.35">
      <c r="A43" s="6" t="s">
        <v>63</v>
      </c>
      <c r="B43" s="6"/>
      <c r="C43" s="6"/>
      <c r="D43" s="6">
        <v>2000</v>
      </c>
      <c r="E43" s="6">
        <v>50</v>
      </c>
      <c r="F43" s="6"/>
      <c r="G43" s="12"/>
      <c r="H43" s="12"/>
      <c r="I43" s="12"/>
      <c r="J43" s="12"/>
      <c r="K43" s="12"/>
      <c r="L43" s="30"/>
      <c r="M43" s="12"/>
      <c r="N43" s="30"/>
      <c r="O43" s="30"/>
      <c r="P43" s="12"/>
      <c r="Q43" s="12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</row>
    <row r="44" spans="1:29" x14ac:dyDescent="0.35">
      <c r="A44" s="6" t="s">
        <v>64</v>
      </c>
      <c r="B44" s="6"/>
      <c r="C44" s="6"/>
      <c r="D44" s="6"/>
      <c r="E44" s="6"/>
      <c r="F44" s="6"/>
      <c r="G44" s="12"/>
      <c r="H44" s="12"/>
      <c r="I44" s="12"/>
      <c r="J44" s="12"/>
      <c r="K44" s="12"/>
      <c r="L44" s="30"/>
      <c r="M44" s="12"/>
      <c r="N44" s="30"/>
      <c r="O44" s="30"/>
      <c r="P44" s="12"/>
      <c r="Q44" s="12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 spans="1:29" x14ac:dyDescent="0.35">
      <c r="A45" s="6" t="s">
        <v>65</v>
      </c>
      <c r="B45" s="6"/>
      <c r="C45" s="6"/>
      <c r="D45" s="6"/>
      <c r="E45" s="6"/>
      <c r="F45" s="6" t="s">
        <v>66</v>
      </c>
      <c r="G45" s="12"/>
      <c r="H45" s="12"/>
      <c r="I45" s="12" t="s">
        <v>2</v>
      </c>
      <c r="J45" s="12" t="s">
        <v>2</v>
      </c>
      <c r="K45" s="12"/>
      <c r="L45" s="30"/>
      <c r="M45" s="12"/>
      <c r="N45" s="30"/>
      <c r="O45" s="30"/>
      <c r="P45" s="12"/>
      <c r="Q45" s="12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1:29" x14ac:dyDescent="0.35">
      <c r="A46" s="6" t="s">
        <v>151</v>
      </c>
      <c r="B46" s="6"/>
      <c r="C46" s="6"/>
      <c r="D46" s="6">
        <v>1995</v>
      </c>
      <c r="E46" s="6" t="s">
        <v>2</v>
      </c>
      <c r="F46" s="6">
        <v>20000</v>
      </c>
      <c r="G46" s="12"/>
      <c r="H46" s="12"/>
      <c r="I46" s="12"/>
      <c r="J46" s="12"/>
      <c r="K46" s="12"/>
      <c r="L46" s="30"/>
      <c r="M46" s="12">
        <v>1302</v>
      </c>
      <c r="N46" s="30"/>
      <c r="O46" s="30" t="s">
        <v>2</v>
      </c>
      <c r="P46" s="12">
        <v>2000</v>
      </c>
      <c r="Q46" s="12"/>
      <c r="R46" s="10">
        <v>8000</v>
      </c>
      <c r="S46" s="10"/>
      <c r="T46" s="10"/>
      <c r="U46" s="10">
        <v>10000</v>
      </c>
      <c r="V46" s="10"/>
      <c r="W46" s="10"/>
      <c r="X46" s="10"/>
      <c r="Y46" s="10"/>
      <c r="Z46" s="10"/>
      <c r="AA46" s="10"/>
      <c r="AB46" s="10"/>
      <c r="AC46" s="10"/>
    </row>
    <row r="47" spans="1:29" x14ac:dyDescent="0.35">
      <c r="A47" s="6" t="s">
        <v>60</v>
      </c>
      <c r="B47" s="6"/>
      <c r="C47" s="6"/>
      <c r="D47" s="6">
        <v>2000</v>
      </c>
      <c r="E47" s="6">
        <v>40</v>
      </c>
      <c r="F47" s="6"/>
      <c r="G47" s="12"/>
      <c r="H47" s="12"/>
      <c r="I47" s="12"/>
      <c r="J47" s="12"/>
      <c r="K47" s="12"/>
      <c r="L47" s="30"/>
      <c r="M47" s="12"/>
      <c r="N47" s="30"/>
      <c r="O47" s="30">
        <v>825</v>
      </c>
      <c r="P47" s="12"/>
      <c r="Q47" s="12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</row>
    <row r="48" spans="1:29" x14ac:dyDescent="0.35">
      <c r="A48" s="6" t="s">
        <v>15</v>
      </c>
      <c r="B48" s="6"/>
      <c r="C48" s="6"/>
      <c r="D48" s="6">
        <v>2000</v>
      </c>
      <c r="E48" s="6">
        <v>25</v>
      </c>
      <c r="F48" s="6" t="s">
        <v>66</v>
      </c>
      <c r="G48" s="12"/>
      <c r="H48" s="12"/>
      <c r="I48" s="12"/>
      <c r="J48" s="12"/>
      <c r="K48" s="12"/>
      <c r="L48" s="30"/>
      <c r="M48" s="12"/>
      <c r="N48" s="30"/>
      <c r="O48" s="30"/>
      <c r="P48" s="12"/>
      <c r="Q48" s="12"/>
      <c r="R48" s="10"/>
      <c r="S48" s="10"/>
      <c r="T48" s="10"/>
      <c r="U48" s="10"/>
      <c r="V48" s="10"/>
      <c r="W48" s="10"/>
      <c r="X48" s="10">
        <v>12800</v>
      </c>
      <c r="Y48" s="10"/>
      <c r="Z48" s="10"/>
      <c r="AA48" s="10"/>
      <c r="AB48" s="10"/>
      <c r="AC48" s="10"/>
    </row>
    <row r="49" spans="1:29" x14ac:dyDescent="0.35">
      <c r="A49" s="6" t="s">
        <v>95</v>
      </c>
      <c r="B49" s="6"/>
      <c r="C49" s="6"/>
      <c r="D49" s="6">
        <v>1970</v>
      </c>
      <c r="E49" s="6">
        <v>25</v>
      </c>
      <c r="F49" s="6"/>
      <c r="G49" s="12"/>
      <c r="H49" s="12">
        <v>4196</v>
      </c>
      <c r="I49" s="12" t="s">
        <v>2</v>
      </c>
      <c r="J49" s="12" t="s">
        <v>2</v>
      </c>
      <c r="K49" s="12" t="s">
        <v>2</v>
      </c>
      <c r="L49" s="30"/>
      <c r="M49" s="12"/>
      <c r="N49" s="30"/>
      <c r="O49" s="30">
        <v>1638</v>
      </c>
      <c r="P49" s="12"/>
      <c r="Q49" s="12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</row>
    <row r="50" spans="1:29" x14ac:dyDescent="0.35">
      <c r="A50" s="6" t="s">
        <v>16</v>
      </c>
      <c r="B50" s="6"/>
      <c r="C50" s="6"/>
      <c r="D50" s="6">
        <v>2000</v>
      </c>
      <c r="E50" s="6">
        <v>20</v>
      </c>
      <c r="F50" s="6" t="s">
        <v>68</v>
      </c>
      <c r="G50" s="12"/>
      <c r="H50" s="12"/>
      <c r="I50" s="12"/>
      <c r="J50" s="12"/>
      <c r="K50" s="12"/>
      <c r="L50" s="30"/>
      <c r="M50" s="12"/>
      <c r="N50" s="30"/>
      <c r="O50" s="30"/>
      <c r="P50" s="12"/>
      <c r="Q50" s="12"/>
      <c r="R50" s="10"/>
      <c r="S50" s="10">
        <v>900</v>
      </c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 spans="1:29" x14ac:dyDescent="0.35">
      <c r="A51" s="6" t="s">
        <v>58</v>
      </c>
      <c r="B51" s="6"/>
      <c r="C51" s="6"/>
      <c r="D51" s="6">
        <v>2000</v>
      </c>
      <c r="E51" s="6">
        <v>30</v>
      </c>
      <c r="F51" s="6" t="s">
        <v>69</v>
      </c>
      <c r="G51" s="12"/>
      <c r="H51" s="12"/>
      <c r="I51" s="12"/>
      <c r="J51" s="12"/>
      <c r="K51" s="12"/>
      <c r="L51" s="30"/>
      <c r="M51" s="12"/>
      <c r="N51" s="30"/>
      <c r="O51" s="30"/>
      <c r="P51" s="12"/>
      <c r="Q51" s="12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>
        <v>12500</v>
      </c>
    </row>
    <row r="52" spans="1:29" x14ac:dyDescent="0.35">
      <c r="A52" s="6" t="s">
        <v>59</v>
      </c>
      <c r="B52" s="6"/>
      <c r="C52" s="6"/>
      <c r="D52" s="6">
        <v>2000</v>
      </c>
      <c r="E52" s="6">
        <v>25</v>
      </c>
      <c r="F52" s="6" t="s">
        <v>70</v>
      </c>
      <c r="G52" s="12"/>
      <c r="H52" s="12"/>
      <c r="I52" s="12"/>
      <c r="J52" s="12"/>
      <c r="K52" s="12"/>
      <c r="L52" s="30"/>
      <c r="M52" s="12"/>
      <c r="N52" s="30"/>
      <c r="O52" s="30"/>
      <c r="P52" s="12"/>
      <c r="Q52" s="12"/>
      <c r="R52" s="10"/>
      <c r="S52" s="10"/>
      <c r="T52" s="10"/>
      <c r="U52" s="10"/>
      <c r="V52" s="10"/>
      <c r="W52" s="10"/>
      <c r="X52" s="10">
        <v>36000</v>
      </c>
      <c r="Y52" s="10"/>
      <c r="Z52" s="10"/>
      <c r="AA52" s="10"/>
      <c r="AB52" s="10"/>
      <c r="AC52" s="10"/>
    </row>
    <row r="53" spans="1:29" x14ac:dyDescent="0.35">
      <c r="A53" s="6" t="s">
        <v>17</v>
      </c>
      <c r="B53" s="6"/>
      <c r="C53" s="6"/>
      <c r="D53" s="6">
        <v>1970</v>
      </c>
      <c r="E53" s="6"/>
      <c r="F53" s="6" t="s">
        <v>72</v>
      </c>
      <c r="G53" s="12"/>
      <c r="H53" s="12"/>
      <c r="I53" s="12"/>
      <c r="J53" s="12"/>
      <c r="K53" s="12"/>
      <c r="L53" s="30"/>
      <c r="M53" s="12">
        <v>0</v>
      </c>
      <c r="N53" s="33"/>
      <c r="O53" s="30" t="s">
        <v>2</v>
      </c>
      <c r="Q53" s="12"/>
      <c r="R53" s="12">
        <v>25000</v>
      </c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</row>
    <row r="54" spans="1:29" x14ac:dyDescent="0.35">
      <c r="A54" s="6" t="s">
        <v>71</v>
      </c>
      <c r="B54" s="6"/>
      <c r="C54" s="6"/>
      <c r="D54" s="6"/>
      <c r="E54" s="6"/>
      <c r="F54" s="6" t="s">
        <v>2</v>
      </c>
      <c r="G54" s="12"/>
      <c r="H54" s="12"/>
      <c r="I54" s="12"/>
      <c r="J54" s="12"/>
      <c r="K54" s="12"/>
      <c r="L54" s="30" t="s">
        <v>2</v>
      </c>
      <c r="M54" s="12"/>
      <c r="N54" s="30"/>
      <c r="O54" s="30"/>
      <c r="P54" s="12"/>
      <c r="Q54" s="12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 spans="1:29" x14ac:dyDescent="0.35">
      <c r="A55" s="6" t="s">
        <v>76</v>
      </c>
      <c r="B55" s="6"/>
      <c r="C55" s="6"/>
      <c r="D55" s="6"/>
      <c r="E55" s="6">
        <v>5</v>
      </c>
      <c r="F55" s="9">
        <v>3100</v>
      </c>
      <c r="G55" s="12"/>
      <c r="H55" s="12"/>
      <c r="I55" s="12" t="s">
        <v>2</v>
      </c>
      <c r="J55" s="12" t="s">
        <v>2</v>
      </c>
      <c r="K55" s="12" t="s">
        <v>2</v>
      </c>
      <c r="L55" s="30"/>
      <c r="M55" s="12"/>
      <c r="N55" s="30"/>
      <c r="O55" s="30"/>
      <c r="P55" s="12"/>
      <c r="Q55" s="12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</row>
    <row r="56" spans="1:29" x14ac:dyDescent="0.35">
      <c r="A56" s="10" t="s">
        <v>91</v>
      </c>
      <c r="B56" s="10"/>
      <c r="C56" s="10"/>
      <c r="D56" s="10"/>
      <c r="E56" s="10"/>
      <c r="F56" s="10">
        <v>75000</v>
      </c>
      <c r="G56" s="12"/>
      <c r="H56" s="12"/>
      <c r="I56" s="12"/>
      <c r="J56" s="12"/>
      <c r="K56" s="12"/>
      <c r="L56" s="30"/>
      <c r="M56" s="12"/>
      <c r="N56" s="12"/>
      <c r="O56" s="30" t="s">
        <v>2</v>
      </c>
      <c r="P56" s="12"/>
      <c r="Q56" s="12">
        <v>7500</v>
      </c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</row>
    <row r="57" spans="1:29" x14ac:dyDescent="0.35">
      <c r="A57" s="18" t="s">
        <v>79</v>
      </c>
      <c r="B57" s="18"/>
      <c r="C57" s="18"/>
      <c r="D57" s="18"/>
      <c r="E57" s="18"/>
      <c r="F57" s="18"/>
      <c r="G57" s="11">
        <f>SUM(G41:G56)</f>
        <v>0</v>
      </c>
      <c r="H57" s="11">
        <f t="shared" ref="H57:AC57" si="4">SUM(H41:H56)</f>
        <v>4196</v>
      </c>
      <c r="I57" s="11">
        <f t="shared" si="4"/>
        <v>0</v>
      </c>
      <c r="J57" s="11">
        <f t="shared" si="4"/>
        <v>0</v>
      </c>
      <c r="K57" s="11">
        <f t="shared" si="4"/>
        <v>0</v>
      </c>
      <c r="L57" s="11">
        <f t="shared" si="4"/>
        <v>0</v>
      </c>
      <c r="M57" s="11">
        <f t="shared" si="4"/>
        <v>2552</v>
      </c>
      <c r="N57" s="11">
        <f t="shared" si="4"/>
        <v>71635</v>
      </c>
      <c r="O57" s="11">
        <f t="shared" si="4"/>
        <v>2463</v>
      </c>
      <c r="P57" s="11">
        <f t="shared" si="4"/>
        <v>2000</v>
      </c>
      <c r="Q57" s="11">
        <f t="shared" si="4"/>
        <v>7500</v>
      </c>
      <c r="R57" s="11">
        <f t="shared" si="4"/>
        <v>33000</v>
      </c>
      <c r="S57" s="11">
        <f t="shared" si="4"/>
        <v>110900</v>
      </c>
      <c r="T57" s="11">
        <f t="shared" si="4"/>
        <v>0</v>
      </c>
      <c r="U57" s="11">
        <f t="shared" si="4"/>
        <v>10000</v>
      </c>
      <c r="V57" s="11">
        <f t="shared" si="4"/>
        <v>0</v>
      </c>
      <c r="W57" s="11">
        <f t="shared" si="4"/>
        <v>0</v>
      </c>
      <c r="X57" s="11">
        <f t="shared" si="4"/>
        <v>48800</v>
      </c>
      <c r="Y57" s="11">
        <f t="shared" si="4"/>
        <v>0</v>
      </c>
      <c r="Z57" s="11">
        <f t="shared" si="4"/>
        <v>0</v>
      </c>
      <c r="AA57" s="11">
        <f t="shared" si="4"/>
        <v>0</v>
      </c>
      <c r="AB57" s="11">
        <f t="shared" si="4"/>
        <v>0</v>
      </c>
      <c r="AC57" s="11">
        <f t="shared" si="4"/>
        <v>12500</v>
      </c>
    </row>
    <row r="58" spans="1:29" x14ac:dyDescent="0.35">
      <c r="A58" s="10"/>
      <c r="B58" s="10"/>
      <c r="C58" s="10"/>
      <c r="D58" s="10"/>
      <c r="E58" s="10"/>
      <c r="F58" s="10"/>
      <c r="G58" s="12"/>
      <c r="H58" s="12"/>
      <c r="I58" s="12"/>
      <c r="J58" s="12"/>
      <c r="K58" s="12"/>
      <c r="L58" s="30"/>
      <c r="M58" s="12"/>
      <c r="N58" s="12"/>
      <c r="O58" s="30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</row>
    <row r="59" spans="1:29" x14ac:dyDescent="0.35">
      <c r="A59" s="13" t="s">
        <v>20</v>
      </c>
      <c r="B59" s="10"/>
      <c r="C59" s="10"/>
      <c r="D59" s="10"/>
      <c r="E59" s="10"/>
      <c r="F59" s="10"/>
      <c r="G59" s="12"/>
      <c r="H59" s="12"/>
      <c r="I59" s="12"/>
      <c r="J59" s="12"/>
      <c r="K59" s="12"/>
      <c r="L59" s="30"/>
      <c r="M59" s="12"/>
      <c r="N59" s="12" t="s">
        <v>2</v>
      </c>
      <c r="O59" s="30"/>
      <c r="P59" s="12"/>
      <c r="Q59" s="12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</row>
    <row r="60" spans="1:29" x14ac:dyDescent="0.35">
      <c r="A60" s="6" t="s">
        <v>74</v>
      </c>
      <c r="B60" s="6"/>
      <c r="C60" s="6"/>
      <c r="D60" s="6">
        <v>2000</v>
      </c>
      <c r="E60" s="7">
        <v>25</v>
      </c>
      <c r="F60" s="6">
        <v>73000</v>
      </c>
      <c r="G60" s="12"/>
      <c r="H60" s="12"/>
      <c r="I60" s="12"/>
      <c r="J60" s="12"/>
      <c r="K60" s="12"/>
      <c r="L60" s="30" t="s">
        <v>2</v>
      </c>
      <c r="M60" s="12"/>
      <c r="N60" s="30">
        <v>54605</v>
      </c>
      <c r="O60" s="30"/>
      <c r="P60" s="12"/>
      <c r="Q60" s="12"/>
      <c r="R60" s="10"/>
      <c r="S60" s="10"/>
      <c r="T60" s="10"/>
      <c r="U60" s="10"/>
      <c r="V60" s="10"/>
      <c r="W60" s="10"/>
      <c r="X60" s="10" t="s">
        <v>2</v>
      </c>
      <c r="Y60" s="10"/>
      <c r="Z60" s="10"/>
      <c r="AA60" s="10"/>
      <c r="AB60" s="10"/>
      <c r="AC60" s="10"/>
    </row>
    <row r="61" spans="1:29" x14ac:dyDescent="0.35">
      <c r="A61" s="6" t="s">
        <v>150</v>
      </c>
      <c r="B61" s="6"/>
      <c r="C61" s="6"/>
      <c r="D61" s="6">
        <v>2000</v>
      </c>
      <c r="E61" s="6">
        <v>20</v>
      </c>
      <c r="F61" s="6">
        <v>110000</v>
      </c>
      <c r="G61" s="12"/>
      <c r="H61" s="12"/>
      <c r="I61" s="12"/>
      <c r="J61" s="12"/>
      <c r="K61" s="12"/>
      <c r="L61" s="30"/>
      <c r="M61" s="12">
        <v>1250</v>
      </c>
      <c r="N61" s="30" t="s">
        <v>2</v>
      </c>
      <c r="O61" s="30"/>
      <c r="P61" s="12"/>
      <c r="Q61" s="12"/>
      <c r="R61" s="10"/>
      <c r="S61" s="10">
        <v>110000</v>
      </c>
      <c r="T61" s="10"/>
      <c r="U61" s="10"/>
      <c r="V61" s="10"/>
      <c r="W61" s="10"/>
      <c r="X61" s="10"/>
      <c r="Y61" s="10"/>
      <c r="Z61" s="10"/>
      <c r="AA61" s="10"/>
      <c r="AB61" s="10"/>
      <c r="AC61" s="10"/>
    </row>
    <row r="62" spans="1:29" x14ac:dyDescent="0.35">
      <c r="A62" s="6" t="s">
        <v>63</v>
      </c>
      <c r="B62" s="6"/>
      <c r="C62" s="6"/>
      <c r="D62" s="6">
        <v>2000</v>
      </c>
      <c r="E62" s="6">
        <v>50</v>
      </c>
      <c r="F62" s="6"/>
      <c r="G62" s="12"/>
      <c r="H62" s="12"/>
      <c r="I62" s="12"/>
      <c r="J62" s="12"/>
      <c r="K62" s="12"/>
      <c r="L62" s="30"/>
      <c r="M62" s="12"/>
      <c r="N62" s="30" t="s">
        <v>2</v>
      </c>
      <c r="O62" s="30">
        <v>8554</v>
      </c>
      <c r="P62" s="12"/>
      <c r="Q62" s="12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x14ac:dyDescent="0.35">
      <c r="A63" s="6"/>
      <c r="B63" s="6"/>
      <c r="C63" s="6"/>
      <c r="D63" s="6"/>
      <c r="E63" s="6"/>
      <c r="F63" s="6"/>
      <c r="G63" s="12"/>
      <c r="H63" s="12"/>
      <c r="I63" s="12"/>
      <c r="J63" s="12"/>
      <c r="K63" s="12"/>
      <c r="L63" s="30"/>
      <c r="M63" s="12"/>
      <c r="N63" s="30" t="s">
        <v>2</v>
      </c>
      <c r="O63" s="30"/>
      <c r="P63" s="12"/>
      <c r="Q63" s="12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</row>
    <row r="64" spans="1:29" x14ac:dyDescent="0.35">
      <c r="A64" s="6"/>
      <c r="B64" s="6"/>
      <c r="C64" s="6"/>
      <c r="D64" s="6"/>
      <c r="E64" s="6"/>
      <c r="F64" s="6"/>
      <c r="G64" s="12"/>
      <c r="H64" s="12"/>
      <c r="I64" s="12"/>
      <c r="J64" s="12"/>
      <c r="K64" s="12"/>
      <c r="L64" s="30"/>
      <c r="M64" s="12"/>
      <c r="N64" s="30" t="s">
        <v>2</v>
      </c>
      <c r="O64" s="30"/>
      <c r="P64" s="12"/>
      <c r="Q64" s="12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</row>
    <row r="65" spans="1:29" x14ac:dyDescent="0.35">
      <c r="A65" s="6"/>
      <c r="B65" s="6"/>
      <c r="C65" s="6"/>
      <c r="D65" s="6"/>
      <c r="E65" s="6"/>
      <c r="F65" s="6"/>
      <c r="G65" s="12"/>
      <c r="H65" s="12"/>
      <c r="I65" s="12"/>
      <c r="J65" s="12"/>
      <c r="K65" s="12"/>
      <c r="L65" s="30"/>
      <c r="M65" s="12"/>
      <c r="N65" s="30" t="s">
        <v>2</v>
      </c>
      <c r="O65" s="30"/>
      <c r="P65" s="12"/>
      <c r="Q65" s="12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</row>
    <row r="66" spans="1:29" x14ac:dyDescent="0.35">
      <c r="A66" s="6"/>
      <c r="B66" s="6"/>
      <c r="C66" s="6"/>
      <c r="D66" s="6"/>
      <c r="E66" s="6"/>
      <c r="F66" s="6"/>
      <c r="G66" s="12"/>
      <c r="H66" s="12"/>
      <c r="I66" s="12"/>
      <c r="J66" s="12"/>
      <c r="K66" s="12"/>
      <c r="L66" s="30"/>
      <c r="M66" s="12"/>
      <c r="N66" s="30" t="s">
        <v>2</v>
      </c>
      <c r="O66" s="30"/>
      <c r="P66" s="12"/>
      <c r="Q66" s="12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</row>
    <row r="67" spans="1:29" x14ac:dyDescent="0.35">
      <c r="A67" s="6"/>
      <c r="B67" s="6"/>
      <c r="C67" s="6"/>
      <c r="D67" s="6"/>
      <c r="E67" s="6"/>
      <c r="F67" s="6"/>
      <c r="G67" s="12"/>
      <c r="H67" s="12"/>
      <c r="I67" s="12"/>
      <c r="J67" s="12"/>
      <c r="K67" s="12"/>
      <c r="L67" s="30"/>
      <c r="M67" s="12"/>
      <c r="N67" s="30" t="s">
        <v>2</v>
      </c>
      <c r="O67" s="30"/>
      <c r="P67" s="12"/>
      <c r="Q67" s="12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</row>
    <row r="68" spans="1:29" x14ac:dyDescent="0.35">
      <c r="A68" s="6"/>
      <c r="B68" s="6"/>
      <c r="C68" s="6"/>
      <c r="D68" s="6"/>
      <c r="E68" s="6"/>
      <c r="F68" s="6"/>
      <c r="G68" s="12"/>
      <c r="H68" s="12"/>
      <c r="I68" s="12"/>
      <c r="J68" s="12"/>
      <c r="K68" s="12"/>
      <c r="L68" s="30"/>
      <c r="M68" s="12"/>
      <c r="N68" s="12"/>
      <c r="O68" s="30"/>
      <c r="P68" s="12"/>
      <c r="Q68" s="12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</row>
    <row r="69" spans="1:29" ht="15.5" x14ac:dyDescent="0.35">
      <c r="A69" t="s">
        <v>4</v>
      </c>
      <c r="D69" t="s">
        <v>5</v>
      </c>
      <c r="E69" t="s">
        <v>7</v>
      </c>
      <c r="F69" t="s">
        <v>9</v>
      </c>
      <c r="G69" s="4">
        <v>2009</v>
      </c>
      <c r="H69" s="4">
        <v>2010</v>
      </c>
      <c r="I69" s="4">
        <v>2011</v>
      </c>
      <c r="J69" s="4">
        <f t="shared" ref="J69:AC69" si="5">I69+1</f>
        <v>2012</v>
      </c>
      <c r="K69" s="4">
        <f t="shared" si="5"/>
        <v>2013</v>
      </c>
      <c r="L69" s="25">
        <f t="shared" si="5"/>
        <v>2014</v>
      </c>
      <c r="M69" s="4">
        <f t="shared" si="5"/>
        <v>2015</v>
      </c>
      <c r="N69" s="4">
        <f t="shared" si="5"/>
        <v>2016</v>
      </c>
      <c r="O69" s="25">
        <f t="shared" si="5"/>
        <v>2017</v>
      </c>
      <c r="P69" s="4">
        <f t="shared" si="5"/>
        <v>2018</v>
      </c>
      <c r="Q69" s="4">
        <f t="shared" si="5"/>
        <v>2019</v>
      </c>
      <c r="R69" s="4">
        <f t="shared" si="5"/>
        <v>2020</v>
      </c>
      <c r="S69" s="4">
        <f t="shared" si="5"/>
        <v>2021</v>
      </c>
      <c r="T69" s="4">
        <f t="shared" si="5"/>
        <v>2022</v>
      </c>
      <c r="U69" s="4">
        <f t="shared" si="5"/>
        <v>2023</v>
      </c>
      <c r="V69" s="4">
        <f t="shared" si="5"/>
        <v>2024</v>
      </c>
      <c r="W69" s="4">
        <f t="shared" si="5"/>
        <v>2025</v>
      </c>
      <c r="X69" s="4">
        <f t="shared" si="5"/>
        <v>2026</v>
      </c>
      <c r="Y69" s="4">
        <f t="shared" si="5"/>
        <v>2027</v>
      </c>
      <c r="Z69" s="4">
        <f t="shared" si="5"/>
        <v>2028</v>
      </c>
      <c r="AA69" s="4">
        <f t="shared" si="5"/>
        <v>2029</v>
      </c>
      <c r="AB69" s="4">
        <f t="shared" si="5"/>
        <v>2030</v>
      </c>
      <c r="AC69" s="4">
        <f t="shared" si="5"/>
        <v>2031</v>
      </c>
    </row>
    <row r="70" spans="1:29" x14ac:dyDescent="0.35">
      <c r="A70" t="s">
        <v>11</v>
      </c>
      <c r="C70" t="s">
        <v>2</v>
      </c>
      <c r="D70" t="s">
        <v>10</v>
      </c>
      <c r="E70" t="s">
        <v>6</v>
      </c>
      <c r="F70" t="s">
        <v>8</v>
      </c>
      <c r="G70" s="24" t="s">
        <v>99</v>
      </c>
      <c r="H70" s="24" t="s">
        <v>100</v>
      </c>
      <c r="I70" s="24" t="s">
        <v>102</v>
      </c>
      <c r="J70" s="24" t="s">
        <v>104</v>
      </c>
      <c r="K70" s="24" t="s">
        <v>106</v>
      </c>
      <c r="L70" s="26" t="s">
        <v>107</v>
      </c>
      <c r="M70" s="24" t="s">
        <v>108</v>
      </c>
      <c r="N70" s="24" t="s">
        <v>109</v>
      </c>
      <c r="O70" s="26" t="s">
        <v>110</v>
      </c>
      <c r="P70" s="24" t="s">
        <v>111</v>
      </c>
      <c r="Q70" s="24" t="s">
        <v>112</v>
      </c>
      <c r="R70" s="24" t="s">
        <v>113</v>
      </c>
      <c r="S70" s="24" t="s">
        <v>114</v>
      </c>
      <c r="T70" s="24" t="s">
        <v>115</v>
      </c>
      <c r="U70" s="24" t="s">
        <v>116</v>
      </c>
      <c r="V70" s="24" t="s">
        <v>117</v>
      </c>
      <c r="W70" s="24" t="s">
        <v>118</v>
      </c>
      <c r="X70" s="24" t="s">
        <v>119</v>
      </c>
      <c r="Y70" s="24" t="s">
        <v>120</v>
      </c>
      <c r="Z70" s="24" t="s">
        <v>121</v>
      </c>
      <c r="AA70" s="24" t="s">
        <v>122</v>
      </c>
      <c r="AB70" s="24" t="s">
        <v>123</v>
      </c>
      <c r="AC70" s="24" t="s">
        <v>124</v>
      </c>
    </row>
    <row r="71" spans="1:29" x14ac:dyDescent="0.35">
      <c r="A71" t="s">
        <v>4</v>
      </c>
      <c r="D71" t="s">
        <v>5</v>
      </c>
      <c r="E71" t="s">
        <v>7</v>
      </c>
      <c r="F71" t="s">
        <v>9</v>
      </c>
      <c r="G71" s="24" t="s">
        <v>98</v>
      </c>
      <c r="H71" s="24" t="s">
        <v>101</v>
      </c>
      <c r="I71" s="24" t="s">
        <v>103</v>
      </c>
      <c r="J71" s="24" t="s">
        <v>105</v>
      </c>
      <c r="K71" s="24" t="s">
        <v>125</v>
      </c>
      <c r="L71" s="26" t="s">
        <v>126</v>
      </c>
      <c r="M71" s="24" t="s">
        <v>127</v>
      </c>
      <c r="N71" s="24" t="s">
        <v>128</v>
      </c>
      <c r="O71" s="26" t="s">
        <v>129</v>
      </c>
      <c r="P71" s="24" t="s">
        <v>130</v>
      </c>
      <c r="Q71" s="24" t="s">
        <v>131</v>
      </c>
      <c r="R71" s="24" t="s">
        <v>132</v>
      </c>
      <c r="S71" s="24" t="s">
        <v>133</v>
      </c>
      <c r="T71" s="24" t="s">
        <v>134</v>
      </c>
      <c r="U71" s="24" t="s">
        <v>135</v>
      </c>
      <c r="V71" s="24" t="s">
        <v>136</v>
      </c>
      <c r="W71" s="24" t="s">
        <v>137</v>
      </c>
      <c r="X71" s="24" t="s">
        <v>138</v>
      </c>
      <c r="Y71" s="24" t="s">
        <v>139</v>
      </c>
      <c r="Z71" s="24" t="s">
        <v>140</v>
      </c>
      <c r="AA71" s="24" t="s">
        <v>141</v>
      </c>
      <c r="AB71" s="24" t="s">
        <v>142</v>
      </c>
      <c r="AC71" s="24" t="s">
        <v>143</v>
      </c>
    </row>
    <row r="72" spans="1:29" x14ac:dyDescent="0.35">
      <c r="A72" s="6" t="s">
        <v>64</v>
      </c>
      <c r="B72" s="6"/>
      <c r="C72" s="6"/>
      <c r="D72" s="6"/>
      <c r="E72" s="6"/>
      <c r="F72" s="6"/>
      <c r="G72" s="12"/>
      <c r="H72" s="12"/>
      <c r="I72" s="12"/>
      <c r="J72" s="12"/>
      <c r="K72" s="12"/>
      <c r="L72" s="30"/>
      <c r="M72" s="12"/>
      <c r="N72" s="30"/>
      <c r="O72" s="30"/>
      <c r="P72" s="12"/>
      <c r="Q72" s="12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</row>
    <row r="73" spans="1:29" x14ac:dyDescent="0.35">
      <c r="A73" s="6" t="s">
        <v>65</v>
      </c>
      <c r="B73" s="6"/>
      <c r="C73" s="6"/>
      <c r="D73" s="6"/>
      <c r="E73" s="6"/>
      <c r="F73" s="6" t="s">
        <v>66</v>
      </c>
      <c r="G73" s="12"/>
      <c r="H73" s="12"/>
      <c r="I73" s="12"/>
      <c r="J73" s="12" t="s">
        <v>2</v>
      </c>
      <c r="K73" s="12" t="s">
        <v>2</v>
      </c>
      <c r="L73" s="30"/>
      <c r="M73" s="12"/>
      <c r="N73" s="30"/>
      <c r="O73" s="30"/>
      <c r="P73" s="12"/>
      <c r="Q73" s="12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</row>
    <row r="74" spans="1:29" x14ac:dyDescent="0.35">
      <c r="A74" s="6" t="s">
        <v>151</v>
      </c>
      <c r="B74" s="6"/>
      <c r="C74" s="6"/>
      <c r="D74" s="6">
        <v>1995</v>
      </c>
      <c r="E74" s="6" t="s">
        <v>2</v>
      </c>
      <c r="F74" s="6"/>
      <c r="G74" s="12"/>
      <c r="H74" s="12"/>
      <c r="I74" s="12"/>
      <c r="J74" s="12"/>
      <c r="K74" s="12"/>
      <c r="L74" s="30"/>
      <c r="M74" s="12">
        <v>1302</v>
      </c>
      <c r="N74" s="30" t="s">
        <v>2</v>
      </c>
      <c r="O74" s="30">
        <v>3617</v>
      </c>
      <c r="P74" s="12"/>
      <c r="Q74" s="12"/>
      <c r="R74" s="10"/>
      <c r="S74" s="10"/>
      <c r="T74" s="10">
        <v>10000</v>
      </c>
      <c r="U74" s="10"/>
      <c r="V74" s="10"/>
      <c r="W74" s="10"/>
      <c r="X74" s="10"/>
      <c r="Y74" s="10"/>
      <c r="Z74" s="10"/>
      <c r="AA74" s="10"/>
      <c r="AB74" s="10"/>
      <c r="AC74" s="10"/>
    </row>
    <row r="75" spans="1:29" x14ac:dyDescent="0.35">
      <c r="A75" s="6" t="s">
        <v>60</v>
      </c>
      <c r="B75" s="6"/>
      <c r="C75" s="6"/>
      <c r="D75" s="6">
        <v>2000</v>
      </c>
      <c r="E75" s="6">
        <v>40</v>
      </c>
      <c r="F75" s="6" t="s">
        <v>66</v>
      </c>
      <c r="G75" s="12"/>
      <c r="H75" s="12"/>
      <c r="I75" s="12"/>
      <c r="J75" s="12"/>
      <c r="K75" s="12"/>
      <c r="L75" s="30"/>
      <c r="M75" s="12"/>
      <c r="N75" s="30" t="s">
        <v>2</v>
      </c>
      <c r="O75" s="30">
        <v>825</v>
      </c>
      <c r="P75" s="12"/>
      <c r="Q75" s="12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</row>
    <row r="76" spans="1:29" x14ac:dyDescent="0.35">
      <c r="A76" s="6" t="s">
        <v>15</v>
      </c>
      <c r="B76" s="6"/>
      <c r="C76" s="6"/>
      <c r="D76" s="6">
        <v>2000</v>
      </c>
      <c r="E76" s="6">
        <v>25</v>
      </c>
      <c r="F76" s="6"/>
      <c r="G76" s="12"/>
      <c r="H76" s="12"/>
      <c r="I76" s="12"/>
      <c r="J76" s="12"/>
      <c r="K76" s="12"/>
      <c r="L76" s="30"/>
      <c r="M76" s="12"/>
      <c r="N76" s="30" t="s">
        <v>2</v>
      </c>
      <c r="O76" s="30"/>
      <c r="P76" s="12"/>
      <c r="Q76" s="12"/>
      <c r="R76" s="10"/>
      <c r="S76" s="10"/>
      <c r="T76" s="10"/>
      <c r="U76" s="10"/>
      <c r="V76" s="10"/>
      <c r="W76" s="10"/>
      <c r="X76" s="10">
        <v>12800</v>
      </c>
      <c r="Y76" s="10"/>
      <c r="Z76" s="10"/>
      <c r="AA76" s="10"/>
      <c r="AB76" s="10"/>
      <c r="AC76" s="10"/>
    </row>
    <row r="77" spans="1:29" x14ac:dyDescent="0.35">
      <c r="A77" s="6" t="s">
        <v>95</v>
      </c>
      <c r="B77" s="6"/>
      <c r="C77" s="6"/>
      <c r="D77" s="6">
        <v>1970</v>
      </c>
      <c r="E77" s="6">
        <v>25</v>
      </c>
      <c r="F77" s="6"/>
      <c r="G77" s="12"/>
      <c r="H77" s="12">
        <v>4197</v>
      </c>
      <c r="I77" s="12" t="s">
        <v>2</v>
      </c>
      <c r="J77" s="12"/>
      <c r="K77" s="12"/>
      <c r="L77" s="30"/>
      <c r="M77" s="12"/>
      <c r="N77" s="30" t="s">
        <v>2</v>
      </c>
      <c r="O77" s="30">
        <v>1639</v>
      </c>
      <c r="P77" s="12"/>
      <c r="Q77" s="12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</row>
    <row r="78" spans="1:29" x14ac:dyDescent="0.35">
      <c r="A78" s="6" t="s">
        <v>16</v>
      </c>
      <c r="B78" s="6"/>
      <c r="C78" s="6"/>
      <c r="D78" s="6">
        <v>2000</v>
      </c>
      <c r="E78" s="6">
        <v>20</v>
      </c>
      <c r="F78" s="6" t="s">
        <v>68</v>
      </c>
      <c r="G78" s="12"/>
      <c r="H78" s="12"/>
      <c r="I78" s="12"/>
      <c r="J78" s="12"/>
      <c r="K78" s="12"/>
      <c r="L78" s="30"/>
      <c r="M78" s="12"/>
      <c r="N78" s="30" t="s">
        <v>2</v>
      </c>
      <c r="O78" s="30"/>
      <c r="P78" s="12"/>
      <c r="Q78" s="12"/>
      <c r="R78" s="10"/>
      <c r="S78" s="10">
        <v>900</v>
      </c>
      <c r="T78" s="10"/>
      <c r="U78" s="10"/>
      <c r="V78" s="10"/>
      <c r="W78" s="10"/>
      <c r="X78" s="10"/>
      <c r="Y78" s="10"/>
      <c r="Z78" s="10"/>
      <c r="AA78" s="10"/>
      <c r="AB78" s="10"/>
      <c r="AC78" s="10"/>
    </row>
    <row r="79" spans="1:29" x14ac:dyDescent="0.35">
      <c r="A79" s="6" t="s">
        <v>58</v>
      </c>
      <c r="B79" s="6"/>
      <c r="C79" s="6"/>
      <c r="D79" s="6">
        <v>2000</v>
      </c>
      <c r="E79" s="6">
        <v>30</v>
      </c>
      <c r="F79" s="6" t="s">
        <v>69</v>
      </c>
      <c r="G79" s="12"/>
      <c r="H79" s="12"/>
      <c r="I79" s="12"/>
      <c r="J79" s="12"/>
      <c r="K79" s="12"/>
      <c r="L79" s="30"/>
      <c r="M79" s="12"/>
      <c r="N79" s="30" t="s">
        <v>2</v>
      </c>
      <c r="O79" s="30"/>
      <c r="P79" s="12"/>
      <c r="Q79" s="12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>
        <v>9375</v>
      </c>
    </row>
    <row r="80" spans="1:29" x14ac:dyDescent="0.35">
      <c r="A80" s="6" t="s">
        <v>59</v>
      </c>
      <c r="B80" s="6"/>
      <c r="C80" s="6"/>
      <c r="D80" s="6">
        <v>2000</v>
      </c>
      <c r="E80" s="6">
        <v>25</v>
      </c>
      <c r="F80" s="6" t="s">
        <v>70</v>
      </c>
      <c r="G80" s="12"/>
      <c r="H80" s="12"/>
      <c r="I80" s="12"/>
      <c r="J80" s="12"/>
      <c r="K80" s="12"/>
      <c r="L80" s="30"/>
      <c r="M80" s="12"/>
      <c r="N80" s="30" t="s">
        <v>2</v>
      </c>
      <c r="O80" s="30"/>
      <c r="P80" s="12"/>
      <c r="Q80" s="12"/>
      <c r="R80" s="10"/>
      <c r="S80" s="10"/>
      <c r="T80" s="10"/>
      <c r="U80" s="10"/>
      <c r="V80" s="10"/>
      <c r="W80" s="10"/>
      <c r="X80" s="10">
        <v>27000</v>
      </c>
      <c r="Y80" s="10"/>
      <c r="Z80" s="10"/>
      <c r="AA80" s="10"/>
      <c r="AB80" s="10"/>
      <c r="AC80" s="10"/>
    </row>
    <row r="81" spans="1:29" x14ac:dyDescent="0.35">
      <c r="A81" s="6" t="s">
        <v>17</v>
      </c>
      <c r="B81" s="6"/>
      <c r="C81" s="6"/>
      <c r="D81" s="6">
        <v>1970</v>
      </c>
      <c r="E81" s="6"/>
      <c r="F81" s="6"/>
      <c r="G81" s="12"/>
      <c r="H81" s="12"/>
      <c r="I81" s="12"/>
      <c r="J81" s="12"/>
      <c r="K81" s="12"/>
      <c r="L81" s="30"/>
      <c r="M81" s="12">
        <v>0</v>
      </c>
      <c r="N81" s="35" t="s">
        <v>2</v>
      </c>
      <c r="O81" s="30" t="s">
        <v>2</v>
      </c>
      <c r="Q81" s="12">
        <v>25000</v>
      </c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</row>
    <row r="82" spans="1:29" x14ac:dyDescent="0.35">
      <c r="A82" s="6" t="s">
        <v>71</v>
      </c>
      <c r="B82" s="6"/>
      <c r="C82" s="6"/>
      <c r="D82" s="6"/>
      <c r="E82" s="6"/>
      <c r="F82" s="6" t="s">
        <v>72</v>
      </c>
      <c r="G82" s="12"/>
      <c r="H82" s="12"/>
      <c r="I82" s="12"/>
      <c r="J82" s="12"/>
      <c r="K82" s="12"/>
      <c r="L82" s="30" t="s">
        <v>2</v>
      </c>
      <c r="M82" s="12"/>
      <c r="N82" s="30" t="s">
        <v>2</v>
      </c>
      <c r="O82" s="30" t="s">
        <v>2</v>
      </c>
      <c r="P82" s="12">
        <v>6500</v>
      </c>
      <c r="Q82" s="12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</row>
    <row r="83" spans="1:29" x14ac:dyDescent="0.35">
      <c r="A83" s="6" t="s">
        <v>76</v>
      </c>
      <c r="B83" s="6"/>
      <c r="C83" s="6"/>
      <c r="D83" s="6"/>
      <c r="E83" s="6">
        <v>5</v>
      </c>
      <c r="F83" s="9">
        <v>3100</v>
      </c>
      <c r="G83" s="12"/>
      <c r="H83" s="12"/>
      <c r="I83" s="12" t="s">
        <v>2</v>
      </c>
      <c r="J83" s="12" t="s">
        <v>2</v>
      </c>
      <c r="K83" s="12" t="s">
        <v>2</v>
      </c>
      <c r="L83" s="30"/>
      <c r="M83" s="12"/>
      <c r="N83" s="30" t="s">
        <v>2</v>
      </c>
      <c r="O83" s="30"/>
      <c r="P83" s="12"/>
      <c r="Q83" s="12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</row>
    <row r="84" spans="1:29" x14ac:dyDescent="0.35">
      <c r="A84" s="6" t="s">
        <v>91</v>
      </c>
      <c r="B84" s="6"/>
      <c r="C84" s="6"/>
      <c r="D84" s="6"/>
      <c r="E84" s="6"/>
      <c r="F84" s="6">
        <v>55000</v>
      </c>
      <c r="G84" s="12"/>
      <c r="H84" s="12"/>
      <c r="I84" s="12"/>
      <c r="J84" s="12"/>
      <c r="K84" s="12"/>
      <c r="L84" s="30"/>
      <c r="M84" s="12" t="s">
        <v>2</v>
      </c>
      <c r="N84" s="30">
        <v>6500</v>
      </c>
      <c r="O84" s="30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</row>
    <row r="85" spans="1:29" x14ac:dyDescent="0.35">
      <c r="A85" s="19" t="s">
        <v>80</v>
      </c>
      <c r="B85" s="19"/>
      <c r="C85" s="19"/>
      <c r="D85" s="19"/>
      <c r="E85" s="19"/>
      <c r="F85" s="19"/>
      <c r="G85" s="11">
        <f t="shared" ref="G85:L85" si="6">SUM(G72:G84)</f>
        <v>0</v>
      </c>
      <c r="H85" s="11">
        <f t="shared" si="6"/>
        <v>4197</v>
      </c>
      <c r="I85" s="11">
        <f t="shared" si="6"/>
        <v>0</v>
      </c>
      <c r="J85" s="11">
        <f t="shared" si="6"/>
        <v>0</v>
      </c>
      <c r="K85" s="11">
        <f t="shared" si="6"/>
        <v>0</v>
      </c>
      <c r="L85" s="22">
        <f t="shared" si="6"/>
        <v>0</v>
      </c>
      <c r="M85" s="11">
        <v>2552</v>
      </c>
      <c r="N85" s="11">
        <f>SUM(N72:N84,N60:N67)</f>
        <v>61105</v>
      </c>
      <c r="O85" s="11">
        <f t="shared" ref="O85:AC85" si="7">SUM(O72:O84,O60:O67)</f>
        <v>14635</v>
      </c>
      <c r="P85" s="11">
        <f t="shared" si="7"/>
        <v>6500</v>
      </c>
      <c r="Q85" s="11">
        <f t="shared" si="7"/>
        <v>25000</v>
      </c>
      <c r="R85" s="11">
        <f t="shared" si="7"/>
        <v>0</v>
      </c>
      <c r="S85" s="11">
        <f t="shared" si="7"/>
        <v>110900</v>
      </c>
      <c r="T85" s="11">
        <f t="shared" si="7"/>
        <v>10000</v>
      </c>
      <c r="U85" s="11">
        <f t="shared" si="7"/>
        <v>0</v>
      </c>
      <c r="V85" s="11">
        <f t="shared" si="7"/>
        <v>0</v>
      </c>
      <c r="W85" s="11">
        <f t="shared" si="7"/>
        <v>0</v>
      </c>
      <c r="X85" s="11">
        <f t="shared" si="7"/>
        <v>39800</v>
      </c>
      <c r="Y85" s="11">
        <f t="shared" si="7"/>
        <v>0</v>
      </c>
      <c r="Z85" s="11">
        <f t="shared" si="7"/>
        <v>0</v>
      </c>
      <c r="AA85" s="11">
        <f t="shared" si="7"/>
        <v>0</v>
      </c>
      <c r="AB85" s="11">
        <f t="shared" si="7"/>
        <v>0</v>
      </c>
      <c r="AC85" s="11">
        <f t="shared" si="7"/>
        <v>9375</v>
      </c>
    </row>
    <row r="86" spans="1:29" x14ac:dyDescent="0.35">
      <c r="A86" s="6"/>
      <c r="B86" s="6"/>
      <c r="C86" s="6"/>
      <c r="D86" s="6"/>
      <c r="E86" s="6"/>
      <c r="F86" s="6"/>
      <c r="G86" s="12"/>
      <c r="H86" s="12"/>
      <c r="I86" s="12"/>
      <c r="J86" s="12"/>
      <c r="K86" s="12"/>
      <c r="L86" s="30"/>
      <c r="M86" s="12"/>
      <c r="N86" s="12"/>
      <c r="O86" s="30"/>
      <c r="P86" s="12"/>
      <c r="Q86" s="12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</row>
    <row r="87" spans="1:29" x14ac:dyDescent="0.35">
      <c r="A87" s="14" t="s">
        <v>21</v>
      </c>
      <c r="B87" s="6"/>
      <c r="C87" s="6"/>
      <c r="D87" s="6"/>
      <c r="E87" s="6"/>
      <c r="F87" s="6"/>
      <c r="G87" s="12"/>
      <c r="H87" s="12"/>
      <c r="I87" s="12"/>
      <c r="J87" s="12"/>
      <c r="K87" s="12"/>
      <c r="L87" s="30"/>
      <c r="M87" s="12"/>
      <c r="N87" s="12"/>
      <c r="O87" s="30"/>
      <c r="P87" s="12"/>
      <c r="Q87" s="12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</row>
    <row r="88" spans="1:29" x14ac:dyDescent="0.35">
      <c r="A88" s="6" t="s">
        <v>74</v>
      </c>
      <c r="B88" s="6"/>
      <c r="C88" s="6"/>
      <c r="D88" s="6">
        <v>2000</v>
      </c>
      <c r="E88" s="7">
        <v>25</v>
      </c>
      <c r="F88" s="6">
        <v>65500</v>
      </c>
      <c r="G88" s="12"/>
      <c r="H88" s="12"/>
      <c r="I88" s="12"/>
      <c r="J88" s="12"/>
      <c r="K88" s="12" t="s">
        <v>2</v>
      </c>
      <c r="L88" s="30"/>
      <c r="M88" s="12"/>
      <c r="N88" s="30">
        <v>23751</v>
      </c>
      <c r="O88" s="30"/>
      <c r="P88" s="12"/>
      <c r="Q88" s="12"/>
      <c r="R88" s="10"/>
      <c r="S88" s="10" t="s">
        <v>2</v>
      </c>
      <c r="T88" s="10"/>
      <c r="U88" s="10"/>
      <c r="V88" s="10"/>
      <c r="W88" s="10"/>
      <c r="X88" s="10"/>
      <c r="Y88" s="10"/>
      <c r="Z88" s="10"/>
      <c r="AA88" s="10"/>
      <c r="AB88" s="10"/>
      <c r="AC88" s="10"/>
    </row>
    <row r="89" spans="1:29" x14ac:dyDescent="0.35">
      <c r="A89" s="6" t="s">
        <v>150</v>
      </c>
      <c r="B89" s="6"/>
      <c r="C89" s="6"/>
      <c r="D89" s="6">
        <v>2000</v>
      </c>
      <c r="E89" s="6">
        <v>20</v>
      </c>
      <c r="F89" s="6">
        <v>110000</v>
      </c>
      <c r="G89" s="12"/>
      <c r="H89" s="12"/>
      <c r="I89" s="12"/>
      <c r="J89" s="12"/>
      <c r="K89" s="12"/>
      <c r="L89" s="30"/>
      <c r="M89" s="12">
        <v>1250</v>
      </c>
      <c r="N89" s="30"/>
      <c r="O89" s="30"/>
      <c r="P89" s="12"/>
      <c r="Q89" s="12"/>
      <c r="R89" s="10"/>
      <c r="S89" s="10">
        <v>110000</v>
      </c>
      <c r="T89" s="10"/>
      <c r="U89" s="10"/>
      <c r="V89" s="10"/>
      <c r="W89" s="10"/>
      <c r="X89" s="10"/>
      <c r="Y89" s="10"/>
      <c r="Z89" s="10"/>
      <c r="AA89" s="10"/>
      <c r="AB89" s="10"/>
      <c r="AC89" s="10"/>
    </row>
    <row r="90" spans="1:29" x14ac:dyDescent="0.35">
      <c r="A90" s="6" t="s">
        <v>63</v>
      </c>
      <c r="B90" s="6"/>
      <c r="C90" s="6"/>
      <c r="D90" s="6">
        <v>2000</v>
      </c>
      <c r="E90" s="6">
        <v>50</v>
      </c>
      <c r="F90" s="6"/>
      <c r="G90" s="12"/>
      <c r="H90" s="12"/>
      <c r="I90" s="12"/>
      <c r="J90" s="12"/>
      <c r="K90" s="12"/>
      <c r="L90" s="30"/>
      <c r="M90" s="12"/>
      <c r="N90" s="30"/>
      <c r="O90" s="30"/>
      <c r="P90" s="12"/>
      <c r="Q90" s="12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</row>
    <row r="91" spans="1:29" x14ac:dyDescent="0.35">
      <c r="A91" s="6" t="s">
        <v>64</v>
      </c>
      <c r="B91" s="6"/>
      <c r="C91" s="6"/>
      <c r="D91" s="6"/>
      <c r="E91" s="6"/>
      <c r="F91" s="6"/>
      <c r="G91" s="12"/>
      <c r="H91" s="12"/>
      <c r="I91" s="12"/>
      <c r="J91" s="12"/>
      <c r="K91" s="12"/>
      <c r="L91" s="30"/>
      <c r="M91" s="12"/>
      <c r="N91" s="30"/>
      <c r="O91" s="30"/>
      <c r="P91" s="12"/>
      <c r="Q91" s="12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</row>
    <row r="92" spans="1:29" x14ac:dyDescent="0.35">
      <c r="A92" s="6" t="s">
        <v>65</v>
      </c>
      <c r="B92" s="6"/>
      <c r="C92" s="6"/>
      <c r="D92" s="6"/>
      <c r="E92" s="6"/>
      <c r="F92" s="6" t="s">
        <v>66</v>
      </c>
      <c r="G92" s="12"/>
      <c r="H92" s="12"/>
      <c r="I92" s="12"/>
      <c r="J92" s="12"/>
      <c r="K92" s="12"/>
      <c r="L92" s="30"/>
      <c r="M92" s="12"/>
      <c r="N92" s="30"/>
      <c r="O92" s="30"/>
      <c r="P92" s="12"/>
      <c r="Q92" s="12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</row>
    <row r="93" spans="1:29" x14ac:dyDescent="0.35">
      <c r="A93" s="6" t="s">
        <v>151</v>
      </c>
      <c r="B93" s="6"/>
      <c r="C93" s="6"/>
      <c r="D93" s="6">
        <v>1995</v>
      </c>
      <c r="E93" s="6" t="s">
        <v>2</v>
      </c>
      <c r="F93" s="6"/>
      <c r="G93" s="12"/>
      <c r="H93" s="12"/>
      <c r="I93" s="12"/>
      <c r="J93" s="12"/>
      <c r="K93" s="12"/>
      <c r="L93" s="30"/>
      <c r="M93" s="12">
        <v>1304</v>
      </c>
      <c r="N93" s="30" t="s">
        <v>2</v>
      </c>
      <c r="O93" s="30" t="s">
        <v>2</v>
      </c>
      <c r="P93" s="12">
        <v>2000</v>
      </c>
      <c r="Q93" s="12"/>
      <c r="R93" s="10">
        <v>8000</v>
      </c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</row>
    <row r="94" spans="1:29" x14ac:dyDescent="0.35">
      <c r="A94" s="6" t="s">
        <v>60</v>
      </c>
      <c r="B94" s="6"/>
      <c r="C94" s="6"/>
      <c r="D94" s="6">
        <v>2000</v>
      </c>
      <c r="E94" s="6">
        <v>40</v>
      </c>
      <c r="F94" s="6"/>
      <c r="G94" s="12"/>
      <c r="H94" s="12"/>
      <c r="I94" s="12"/>
      <c r="J94" s="12"/>
      <c r="K94" s="12"/>
      <c r="L94" s="30"/>
      <c r="M94" s="12"/>
      <c r="N94" s="30"/>
      <c r="O94" s="30">
        <v>825</v>
      </c>
      <c r="P94" s="12"/>
      <c r="Q94" s="12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</row>
    <row r="95" spans="1:29" x14ac:dyDescent="0.35">
      <c r="A95" s="6" t="s">
        <v>15</v>
      </c>
      <c r="B95" s="6"/>
      <c r="C95" s="6"/>
      <c r="D95" s="6">
        <v>2000</v>
      </c>
      <c r="E95" s="6">
        <v>25</v>
      </c>
      <c r="F95" s="6" t="s">
        <v>66</v>
      </c>
      <c r="G95" s="12"/>
      <c r="H95" s="12"/>
      <c r="I95" s="12"/>
      <c r="J95" s="12"/>
      <c r="K95" s="12"/>
      <c r="L95" s="30"/>
      <c r="M95" s="12"/>
      <c r="N95" s="30"/>
      <c r="O95" s="30"/>
      <c r="P95" s="12"/>
      <c r="Q95" s="12"/>
      <c r="R95" s="10"/>
      <c r="S95" s="10"/>
      <c r="T95" s="10"/>
      <c r="U95" s="10"/>
      <c r="V95" s="10"/>
      <c r="W95" s="10"/>
      <c r="X95" s="10">
        <v>11200</v>
      </c>
      <c r="Y95" s="10"/>
      <c r="Z95" s="10"/>
      <c r="AA95" s="10"/>
      <c r="AB95" s="10"/>
      <c r="AC95" s="10"/>
    </row>
    <row r="96" spans="1:29" x14ac:dyDescent="0.35">
      <c r="A96" s="6" t="s">
        <v>16</v>
      </c>
      <c r="B96" s="6"/>
      <c r="C96" s="6"/>
      <c r="D96" s="6">
        <v>2000</v>
      </c>
      <c r="E96" s="6">
        <v>20</v>
      </c>
      <c r="F96" s="6" t="s">
        <v>68</v>
      </c>
      <c r="G96" s="12"/>
      <c r="H96" s="12"/>
      <c r="I96" s="12"/>
      <c r="J96" s="12"/>
      <c r="K96" s="12"/>
      <c r="L96" s="30"/>
      <c r="M96" s="12"/>
      <c r="N96" s="30"/>
      <c r="O96" s="30"/>
      <c r="P96" s="12"/>
      <c r="Q96" s="12"/>
      <c r="R96" s="10"/>
      <c r="S96" s="10">
        <v>900</v>
      </c>
      <c r="T96" s="10"/>
      <c r="U96" s="10"/>
      <c r="V96" s="10"/>
      <c r="W96" s="10"/>
      <c r="X96" s="10"/>
      <c r="Y96" s="10"/>
      <c r="Z96" s="10"/>
      <c r="AA96" s="10"/>
      <c r="AB96" s="10"/>
      <c r="AC96" s="10"/>
    </row>
    <row r="97" spans="1:29" x14ac:dyDescent="0.35">
      <c r="A97" s="6" t="s">
        <v>58</v>
      </c>
      <c r="B97" s="6"/>
      <c r="C97" s="6"/>
      <c r="D97" s="6">
        <v>2000</v>
      </c>
      <c r="E97" s="6">
        <v>30</v>
      </c>
      <c r="F97" s="6" t="s">
        <v>69</v>
      </c>
      <c r="G97" s="12"/>
      <c r="H97" s="12"/>
      <c r="I97" s="12"/>
      <c r="J97" s="12"/>
      <c r="K97" s="12"/>
      <c r="L97" s="30"/>
      <c r="M97" s="12"/>
      <c r="N97" s="30"/>
      <c r="O97" s="30"/>
      <c r="P97" s="12"/>
      <c r="Q97" s="12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>
        <v>15000</v>
      </c>
    </row>
    <row r="98" spans="1:29" x14ac:dyDescent="0.35">
      <c r="A98" s="6" t="s">
        <v>59</v>
      </c>
      <c r="B98" s="6"/>
      <c r="C98" s="6"/>
      <c r="D98" s="6">
        <v>2000</v>
      </c>
      <c r="E98" s="6">
        <v>25</v>
      </c>
      <c r="F98" s="6" t="s">
        <v>70</v>
      </c>
      <c r="G98" s="12"/>
      <c r="H98" s="12"/>
      <c r="I98" s="12"/>
      <c r="J98" s="12"/>
      <c r="K98" s="12"/>
      <c r="L98" s="30"/>
      <c r="M98" s="12"/>
      <c r="N98" s="30"/>
      <c r="O98" s="30"/>
      <c r="P98" s="12"/>
      <c r="Q98" s="12"/>
      <c r="R98" s="10"/>
      <c r="S98" s="10"/>
      <c r="T98" s="10"/>
      <c r="U98" s="10"/>
      <c r="V98" s="10"/>
      <c r="W98" s="10"/>
      <c r="X98" s="10">
        <v>43200</v>
      </c>
      <c r="Y98" s="10"/>
      <c r="Z98" s="10"/>
      <c r="AA98" s="10"/>
      <c r="AB98" s="10"/>
      <c r="AC98" s="10"/>
    </row>
    <row r="99" spans="1:29" x14ac:dyDescent="0.35">
      <c r="A99" s="6" t="s">
        <v>17</v>
      </c>
      <c r="B99" s="6"/>
      <c r="C99" s="6"/>
      <c r="D99" s="6">
        <v>1970</v>
      </c>
      <c r="E99" s="6"/>
      <c r="F99" s="6"/>
      <c r="G99" s="12"/>
      <c r="H99" s="12"/>
      <c r="I99" s="12"/>
      <c r="J99" s="12"/>
      <c r="K99" s="12"/>
      <c r="L99" s="30"/>
      <c r="M99" s="12">
        <v>0</v>
      </c>
      <c r="N99" s="33"/>
      <c r="O99" s="30" t="s">
        <v>2</v>
      </c>
      <c r="Q99" s="10"/>
      <c r="R99" s="12">
        <v>9000</v>
      </c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</row>
    <row r="100" spans="1:29" x14ac:dyDescent="0.35">
      <c r="A100" s="6" t="s">
        <v>71</v>
      </c>
      <c r="B100" s="6"/>
      <c r="C100" s="6"/>
      <c r="D100" s="6"/>
      <c r="E100" s="6"/>
      <c r="F100" s="6" t="s">
        <v>72</v>
      </c>
      <c r="G100" s="12"/>
      <c r="H100" s="12"/>
      <c r="I100" s="12"/>
      <c r="J100" s="12"/>
      <c r="K100" s="12"/>
      <c r="L100" s="30" t="s">
        <v>2</v>
      </c>
      <c r="M100" s="12">
        <v>15199</v>
      </c>
      <c r="N100" s="30"/>
      <c r="O100" s="30"/>
      <c r="P100" s="12"/>
      <c r="Q100" s="12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</row>
    <row r="101" spans="1:29" x14ac:dyDescent="0.35">
      <c r="A101" s="6" t="s">
        <v>24</v>
      </c>
      <c r="B101" s="6"/>
      <c r="C101" s="6"/>
      <c r="D101" s="6"/>
      <c r="E101" s="6"/>
      <c r="F101" s="6">
        <v>6750</v>
      </c>
      <c r="G101" s="12"/>
      <c r="H101" s="12"/>
      <c r="I101" s="12"/>
      <c r="J101" s="12" t="s">
        <v>2</v>
      </c>
      <c r="K101" s="12">
        <v>4105</v>
      </c>
      <c r="L101" s="30">
        <v>4105</v>
      </c>
      <c r="M101" s="12"/>
      <c r="N101" s="30"/>
      <c r="O101" s="30"/>
      <c r="P101" s="12"/>
      <c r="Q101" s="12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</row>
    <row r="102" spans="1:29" x14ac:dyDescent="0.35">
      <c r="A102" s="6" t="s">
        <v>3</v>
      </c>
      <c r="B102" s="6"/>
      <c r="C102" s="6"/>
      <c r="D102" s="6">
        <v>2017</v>
      </c>
      <c r="E102" s="6">
        <v>20</v>
      </c>
      <c r="F102" s="6">
        <v>7600</v>
      </c>
      <c r="G102" s="12"/>
      <c r="H102" s="12" t="s">
        <v>2</v>
      </c>
      <c r="I102" s="12" t="s">
        <v>2</v>
      </c>
      <c r="J102" s="12" t="s">
        <v>146</v>
      </c>
      <c r="K102" s="12" t="s">
        <v>2</v>
      </c>
      <c r="L102" s="30" t="s">
        <v>2</v>
      </c>
      <c r="M102" s="12"/>
      <c r="N102" s="30"/>
      <c r="O102" s="30" t="s">
        <v>2</v>
      </c>
      <c r="P102" s="37">
        <v>24624</v>
      </c>
      <c r="Q102" s="12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</row>
    <row r="103" spans="1:29" x14ac:dyDescent="0.35">
      <c r="A103" s="6" t="s">
        <v>75</v>
      </c>
      <c r="B103" s="6"/>
      <c r="C103" s="6"/>
      <c r="D103" s="6">
        <v>2013</v>
      </c>
      <c r="E103" s="6">
        <v>20</v>
      </c>
      <c r="F103" s="6">
        <v>40000</v>
      </c>
      <c r="G103" s="12"/>
      <c r="H103" s="12" t="s">
        <v>2</v>
      </c>
      <c r="I103" s="12" t="s">
        <v>2</v>
      </c>
      <c r="J103" s="12" t="s">
        <v>2</v>
      </c>
      <c r="K103" s="12">
        <v>43167</v>
      </c>
      <c r="L103" s="30"/>
      <c r="M103" s="12" t="s">
        <v>2</v>
      </c>
      <c r="N103" s="30"/>
      <c r="O103" s="30"/>
      <c r="P103" s="12"/>
      <c r="Q103" s="12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</row>
    <row r="104" spans="1:29" x14ac:dyDescent="0.35">
      <c r="A104" s="6" t="s">
        <v>171</v>
      </c>
      <c r="B104" s="6"/>
      <c r="C104" s="6"/>
      <c r="D104" s="6"/>
      <c r="E104" s="6"/>
      <c r="F104" s="6"/>
      <c r="G104" s="12"/>
      <c r="H104" s="12"/>
      <c r="I104" s="12"/>
      <c r="J104" s="12"/>
      <c r="K104" s="12"/>
      <c r="L104" s="30"/>
      <c r="M104" s="12"/>
      <c r="N104" s="30"/>
      <c r="O104" s="30"/>
      <c r="P104" s="12">
        <v>8000</v>
      </c>
      <c r="Q104" s="12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</row>
    <row r="105" spans="1:29" x14ac:dyDescent="0.35">
      <c r="A105" s="6" t="s">
        <v>22</v>
      </c>
      <c r="B105" s="6"/>
      <c r="C105" s="6"/>
      <c r="D105" s="6"/>
      <c r="E105" s="6"/>
      <c r="F105" s="6">
        <v>10000</v>
      </c>
      <c r="G105" s="12">
        <v>5178</v>
      </c>
      <c r="H105" s="12" t="s">
        <v>2</v>
      </c>
      <c r="I105" s="12"/>
      <c r="J105" s="12"/>
      <c r="K105" s="12"/>
      <c r="L105" s="30"/>
      <c r="M105" s="12"/>
      <c r="N105" s="30"/>
      <c r="O105" s="30">
        <v>35517</v>
      </c>
      <c r="P105" s="12"/>
      <c r="Q105" s="12" t="s">
        <v>2</v>
      </c>
      <c r="R105" s="12"/>
      <c r="S105" s="12"/>
      <c r="T105" s="12"/>
      <c r="U105" s="12"/>
      <c r="V105" s="12"/>
      <c r="W105" s="10"/>
      <c r="X105" s="10"/>
      <c r="Y105" s="10"/>
      <c r="Z105" s="10"/>
      <c r="AA105" s="10"/>
      <c r="AB105" s="10"/>
      <c r="AC105" s="10"/>
    </row>
    <row r="106" spans="1:29" x14ac:dyDescent="0.35">
      <c r="A106" s="6" t="s">
        <v>23</v>
      </c>
      <c r="B106" s="6"/>
      <c r="C106" s="6"/>
      <c r="D106" s="6"/>
      <c r="E106" s="6"/>
      <c r="F106" s="6">
        <v>15000</v>
      </c>
      <c r="G106" s="12"/>
      <c r="H106" s="12"/>
      <c r="I106" s="12"/>
      <c r="J106" s="12"/>
      <c r="K106" s="12"/>
      <c r="L106" s="30"/>
      <c r="M106" s="12"/>
      <c r="N106" s="30">
        <v>9882</v>
      </c>
      <c r="O106" s="30">
        <v>6181</v>
      </c>
      <c r="P106" s="12" t="s">
        <v>2</v>
      </c>
      <c r="Q106" s="12" t="s">
        <v>2</v>
      </c>
      <c r="R106" s="12"/>
      <c r="S106" s="12"/>
      <c r="T106" s="12"/>
      <c r="U106" s="12"/>
      <c r="V106" s="12"/>
      <c r="W106" s="10"/>
      <c r="X106" s="10"/>
      <c r="Y106" s="10"/>
      <c r="Z106" s="10"/>
      <c r="AA106" s="10"/>
      <c r="AB106" s="10"/>
      <c r="AC106" s="10"/>
    </row>
    <row r="107" spans="1:29" x14ac:dyDescent="0.35">
      <c r="A107" s="6" t="s">
        <v>25</v>
      </c>
      <c r="B107" s="6"/>
      <c r="C107" s="6"/>
      <c r="D107" s="6"/>
      <c r="E107" s="6"/>
      <c r="F107" s="6">
        <v>40000</v>
      </c>
      <c r="G107" s="12"/>
      <c r="H107" s="12"/>
      <c r="I107" s="12"/>
      <c r="J107" s="12"/>
      <c r="K107" s="12">
        <v>21527</v>
      </c>
      <c r="L107" s="30"/>
      <c r="M107" s="12"/>
      <c r="N107" s="30"/>
      <c r="O107" s="30">
        <v>14457</v>
      </c>
      <c r="P107" s="12"/>
      <c r="Q107" s="12"/>
      <c r="R107" s="12"/>
      <c r="S107" s="12"/>
      <c r="T107" s="12"/>
      <c r="U107" s="12"/>
      <c r="V107" s="12"/>
      <c r="W107" s="10"/>
      <c r="X107" s="10"/>
      <c r="Y107" s="10"/>
      <c r="Z107" s="10"/>
      <c r="AA107" s="10"/>
      <c r="AB107" s="10"/>
      <c r="AC107" s="10"/>
    </row>
    <row r="108" spans="1:29" x14ac:dyDescent="0.35">
      <c r="A108" s="6" t="s">
        <v>26</v>
      </c>
      <c r="B108" s="6"/>
      <c r="C108" s="6"/>
      <c r="D108" s="6">
        <v>2012</v>
      </c>
      <c r="E108" s="6"/>
      <c r="F108" s="6">
        <v>95000</v>
      </c>
      <c r="G108" s="12"/>
      <c r="H108" s="12"/>
      <c r="I108" s="12"/>
      <c r="J108" s="12">
        <v>140941</v>
      </c>
      <c r="K108" s="12">
        <v>3327.5</v>
      </c>
      <c r="L108" s="30"/>
      <c r="M108" s="12"/>
      <c r="N108" s="30"/>
      <c r="O108" s="30"/>
      <c r="P108" s="12"/>
      <c r="Q108" s="12"/>
      <c r="R108" s="12"/>
      <c r="S108" s="12"/>
      <c r="T108" s="12"/>
      <c r="U108" s="12"/>
      <c r="V108" s="12"/>
      <c r="W108" s="10"/>
      <c r="X108" s="10"/>
      <c r="Y108" s="10"/>
      <c r="Z108" s="10"/>
      <c r="AA108" s="10"/>
      <c r="AB108" s="10"/>
      <c r="AC108" s="10"/>
    </row>
    <row r="109" spans="1:29" x14ac:dyDescent="0.35">
      <c r="A109" s="6" t="s">
        <v>27</v>
      </c>
      <c r="B109" s="6"/>
      <c r="C109" s="6"/>
      <c r="D109" s="6"/>
      <c r="E109" s="6"/>
      <c r="F109" s="6">
        <v>35000</v>
      </c>
      <c r="G109" s="12"/>
      <c r="H109" s="12"/>
      <c r="I109" s="12"/>
      <c r="J109" s="12"/>
      <c r="K109" s="12"/>
      <c r="L109" s="30"/>
      <c r="M109" s="12"/>
      <c r="N109" s="30"/>
      <c r="O109" s="30"/>
      <c r="P109" s="12"/>
      <c r="Q109" s="12"/>
      <c r="R109" s="12"/>
      <c r="S109" s="12"/>
      <c r="T109" s="12"/>
      <c r="U109" s="12"/>
      <c r="V109" s="12"/>
      <c r="W109" s="10"/>
      <c r="X109" s="10"/>
      <c r="Y109" s="10"/>
      <c r="Z109" s="10"/>
      <c r="AA109" s="10"/>
      <c r="AB109" s="10"/>
      <c r="AC109" s="10">
        <v>35000</v>
      </c>
    </row>
    <row r="110" spans="1:29" x14ac:dyDescent="0.35">
      <c r="A110" s="6" t="s">
        <v>167</v>
      </c>
      <c r="B110" s="6"/>
      <c r="C110" s="6"/>
      <c r="D110" s="6"/>
      <c r="E110" s="6"/>
      <c r="F110" s="6"/>
      <c r="G110" s="12"/>
      <c r="H110" s="12"/>
      <c r="I110" s="12"/>
      <c r="J110" s="12"/>
      <c r="K110" s="12"/>
      <c r="L110" s="30"/>
      <c r="M110" s="12"/>
      <c r="N110" s="30">
        <v>83</v>
      </c>
      <c r="O110" s="30">
        <v>7383</v>
      </c>
      <c r="P110" s="12">
        <v>17817</v>
      </c>
      <c r="Q110" s="12"/>
      <c r="R110" s="12"/>
      <c r="S110" s="12"/>
      <c r="T110" s="12"/>
      <c r="U110" s="12"/>
      <c r="V110" s="12"/>
      <c r="W110" s="10"/>
      <c r="X110" s="10"/>
      <c r="Y110" s="10"/>
      <c r="Z110" s="10"/>
      <c r="AA110" s="10"/>
      <c r="AB110" s="10"/>
      <c r="AC110" s="10"/>
    </row>
    <row r="111" spans="1:29" x14ac:dyDescent="0.35">
      <c r="A111" s="6" t="s">
        <v>88</v>
      </c>
      <c r="B111" s="6"/>
      <c r="C111" s="6"/>
      <c r="D111" s="6"/>
      <c r="E111" s="6"/>
      <c r="F111" s="6">
        <v>2000</v>
      </c>
      <c r="G111" s="12"/>
      <c r="H111" s="12"/>
      <c r="I111" s="12" t="s">
        <v>2</v>
      </c>
      <c r="J111" s="12"/>
      <c r="K111" s="12" t="s">
        <v>2</v>
      </c>
      <c r="L111" s="30">
        <v>16502</v>
      </c>
      <c r="M111" s="12"/>
      <c r="N111" s="30"/>
      <c r="O111" s="30"/>
      <c r="P111" s="12"/>
      <c r="Q111" s="12"/>
      <c r="R111" s="12"/>
      <c r="S111" s="12"/>
      <c r="T111" s="12"/>
      <c r="U111" s="12"/>
      <c r="V111" s="12"/>
      <c r="W111" s="10"/>
      <c r="X111" s="10"/>
      <c r="Y111" s="10"/>
      <c r="Z111" s="10"/>
      <c r="AA111" s="10"/>
      <c r="AB111" s="10"/>
      <c r="AC111" s="10"/>
    </row>
    <row r="112" spans="1:29" x14ac:dyDescent="0.35">
      <c r="A112" s="6" t="s">
        <v>91</v>
      </c>
      <c r="B112" s="6"/>
      <c r="C112" s="6"/>
      <c r="D112" s="6"/>
      <c r="E112" s="6"/>
      <c r="F112" s="6"/>
      <c r="G112" s="12"/>
      <c r="H112" s="12"/>
      <c r="I112" s="12"/>
      <c r="J112" s="12"/>
      <c r="K112" s="12"/>
      <c r="L112" s="30"/>
      <c r="M112" s="12"/>
      <c r="N112" s="30"/>
      <c r="O112" s="30"/>
      <c r="P112" s="12"/>
      <c r="Q112" s="12"/>
      <c r="R112" s="12"/>
      <c r="S112" s="12">
        <v>35000</v>
      </c>
      <c r="T112" s="12"/>
      <c r="U112" s="12"/>
      <c r="V112" s="12"/>
      <c r="W112" s="10"/>
      <c r="X112" s="10"/>
      <c r="Y112" s="10"/>
      <c r="Z112" s="10"/>
      <c r="AA112" s="10"/>
      <c r="AB112" s="10"/>
      <c r="AC112" s="10"/>
    </row>
    <row r="113" spans="1:29" x14ac:dyDescent="0.35">
      <c r="A113" s="18" t="s">
        <v>81</v>
      </c>
      <c r="B113" s="18"/>
      <c r="C113" s="18"/>
      <c r="D113" s="18"/>
      <c r="E113" s="18"/>
      <c r="F113" s="18"/>
      <c r="G113" s="11">
        <f t="shared" ref="G113:AC113" si="8">SUM(G88:G112)</f>
        <v>5178</v>
      </c>
      <c r="H113" s="11">
        <f t="shared" si="8"/>
        <v>0</v>
      </c>
      <c r="I113" s="11">
        <f t="shared" si="8"/>
        <v>0</v>
      </c>
      <c r="J113" s="11">
        <f t="shared" si="8"/>
        <v>140941</v>
      </c>
      <c r="K113" s="11">
        <f t="shared" si="8"/>
        <v>72126.5</v>
      </c>
      <c r="L113" s="22">
        <f t="shared" si="8"/>
        <v>20607</v>
      </c>
      <c r="M113" s="11">
        <f t="shared" si="8"/>
        <v>17753</v>
      </c>
      <c r="N113" s="11">
        <f t="shared" si="8"/>
        <v>33716</v>
      </c>
      <c r="O113" s="11">
        <f t="shared" si="8"/>
        <v>64363</v>
      </c>
      <c r="P113" s="11">
        <f t="shared" si="8"/>
        <v>52441</v>
      </c>
      <c r="Q113" s="11">
        <f t="shared" si="8"/>
        <v>0</v>
      </c>
      <c r="R113" s="11">
        <f t="shared" si="8"/>
        <v>17000</v>
      </c>
      <c r="S113" s="11">
        <f t="shared" si="8"/>
        <v>145900</v>
      </c>
      <c r="T113" s="11">
        <f t="shared" si="8"/>
        <v>0</v>
      </c>
      <c r="U113" s="11">
        <f t="shared" si="8"/>
        <v>0</v>
      </c>
      <c r="V113" s="11">
        <f t="shared" si="8"/>
        <v>0</v>
      </c>
      <c r="W113" s="11">
        <f t="shared" si="8"/>
        <v>0</v>
      </c>
      <c r="X113" s="11">
        <f t="shared" si="8"/>
        <v>54400</v>
      </c>
      <c r="Y113" s="11">
        <f t="shared" si="8"/>
        <v>0</v>
      </c>
      <c r="Z113" s="11">
        <f t="shared" si="8"/>
        <v>0</v>
      </c>
      <c r="AA113" s="11">
        <f t="shared" si="8"/>
        <v>0</v>
      </c>
      <c r="AB113" s="11">
        <f t="shared" si="8"/>
        <v>0</v>
      </c>
      <c r="AC113" s="11">
        <f t="shared" si="8"/>
        <v>50000</v>
      </c>
    </row>
    <row r="114" spans="1:29" x14ac:dyDescent="0.35">
      <c r="A114" s="10"/>
      <c r="B114" s="10"/>
      <c r="C114" s="10"/>
      <c r="D114" s="10"/>
      <c r="E114" s="10"/>
      <c r="F114" s="10"/>
      <c r="G114" s="12"/>
      <c r="H114" s="12"/>
      <c r="I114" s="12"/>
      <c r="J114" s="12"/>
      <c r="K114" s="12"/>
      <c r="L114" s="30"/>
      <c r="M114" s="12"/>
      <c r="N114" s="12"/>
      <c r="O114" s="30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</row>
    <row r="115" spans="1:29" x14ac:dyDescent="0.35">
      <c r="A115" s="13" t="s">
        <v>28</v>
      </c>
      <c r="B115" s="10"/>
      <c r="C115" s="10"/>
      <c r="D115" s="10"/>
      <c r="E115" s="10"/>
      <c r="F115" s="10"/>
      <c r="G115" s="12"/>
      <c r="H115" s="12"/>
      <c r="I115" s="12"/>
      <c r="J115" s="12"/>
      <c r="K115" s="12"/>
      <c r="L115" s="30"/>
      <c r="M115" s="12"/>
      <c r="N115" s="12"/>
      <c r="O115" s="30"/>
      <c r="P115" s="12"/>
      <c r="Q115" s="12"/>
      <c r="R115" s="12"/>
      <c r="S115" s="12"/>
      <c r="T115" s="12"/>
      <c r="U115" s="12"/>
      <c r="V115" s="12"/>
      <c r="W115" s="10"/>
      <c r="X115" s="10"/>
      <c r="Y115" s="10"/>
      <c r="Z115" s="10"/>
      <c r="AA115" s="10"/>
      <c r="AB115" s="10"/>
      <c r="AC115" s="10"/>
    </row>
    <row r="116" spans="1:29" x14ac:dyDescent="0.35">
      <c r="A116" s="10" t="s">
        <v>89</v>
      </c>
      <c r="B116" s="10"/>
      <c r="C116" s="10"/>
      <c r="D116" s="10"/>
      <c r="E116" s="10"/>
      <c r="F116" s="10"/>
      <c r="G116" s="12"/>
      <c r="H116" s="12"/>
      <c r="I116" s="12"/>
      <c r="J116" s="12"/>
      <c r="K116" s="12" t="s">
        <v>2</v>
      </c>
      <c r="L116" s="30" t="s">
        <v>2</v>
      </c>
      <c r="M116" s="12"/>
      <c r="N116" s="30"/>
      <c r="O116" s="30"/>
      <c r="P116" s="12"/>
      <c r="Q116" s="12"/>
      <c r="R116" s="12"/>
      <c r="S116" s="12"/>
      <c r="T116" s="12"/>
      <c r="U116" s="12"/>
      <c r="V116" s="12"/>
      <c r="W116" s="10"/>
      <c r="X116" s="10">
        <v>21000</v>
      </c>
      <c r="Y116" s="10"/>
      <c r="Z116" s="10"/>
      <c r="AA116" s="10"/>
      <c r="AB116" s="10"/>
      <c r="AC116" s="10"/>
    </row>
    <row r="117" spans="1:29" x14ac:dyDescent="0.35">
      <c r="A117" s="10" t="s">
        <v>29</v>
      </c>
      <c r="B117" s="10"/>
      <c r="C117" s="10"/>
      <c r="D117" s="10"/>
      <c r="E117" s="10"/>
      <c r="F117" s="10">
        <v>10000</v>
      </c>
      <c r="G117" s="12">
        <v>4772</v>
      </c>
      <c r="H117" s="12" t="s">
        <v>2</v>
      </c>
      <c r="I117" s="12">
        <v>1300</v>
      </c>
      <c r="J117" s="12"/>
      <c r="K117" s="12" t="s">
        <v>2</v>
      </c>
      <c r="L117" s="30" t="s">
        <v>2</v>
      </c>
      <c r="M117" s="12"/>
      <c r="N117" s="30" t="s">
        <v>2</v>
      </c>
      <c r="O117" s="30" t="s">
        <v>2</v>
      </c>
      <c r="P117" s="12">
        <v>5000</v>
      </c>
      <c r="Q117" s="12"/>
      <c r="R117" s="12"/>
      <c r="S117" s="12"/>
      <c r="T117" s="12"/>
      <c r="U117" s="12"/>
      <c r="V117" s="12"/>
      <c r="W117" s="10"/>
      <c r="X117" s="10"/>
      <c r="Y117" s="10"/>
      <c r="Z117" s="10"/>
      <c r="AA117" s="10"/>
      <c r="AB117" s="10"/>
      <c r="AC117" s="10"/>
    </row>
    <row r="118" spans="1:29" x14ac:dyDescent="0.35">
      <c r="A118" s="10" t="s">
        <v>30</v>
      </c>
      <c r="B118" s="10"/>
      <c r="C118" s="10"/>
      <c r="D118" s="10"/>
      <c r="E118" s="10"/>
      <c r="F118" s="10">
        <v>9000</v>
      </c>
      <c r="G118" s="12"/>
      <c r="H118" s="12"/>
      <c r="I118" s="12"/>
      <c r="J118" s="12"/>
      <c r="K118" s="12"/>
      <c r="L118" s="30"/>
      <c r="M118" s="12"/>
      <c r="N118" s="30"/>
      <c r="O118" s="30">
        <v>1999</v>
      </c>
      <c r="P118" s="12"/>
      <c r="Q118" s="12"/>
      <c r="R118" s="12"/>
      <c r="S118" s="12">
        <v>9000</v>
      </c>
      <c r="T118" s="12"/>
      <c r="U118" s="12"/>
      <c r="V118" s="12"/>
      <c r="W118" s="10"/>
      <c r="X118" s="10"/>
      <c r="Y118" s="10"/>
      <c r="Z118" s="10"/>
      <c r="AA118" s="10"/>
      <c r="AB118" s="10"/>
      <c r="AC118" s="10"/>
    </row>
    <row r="119" spans="1:29" x14ac:dyDescent="0.35">
      <c r="A119" s="10" t="s">
        <v>31</v>
      </c>
      <c r="B119" s="10"/>
      <c r="C119" s="10"/>
      <c r="D119" s="10">
        <v>1999</v>
      </c>
      <c r="E119" s="10">
        <v>5</v>
      </c>
      <c r="F119" s="10" t="s">
        <v>73</v>
      </c>
      <c r="G119" s="12"/>
      <c r="H119" s="12"/>
      <c r="I119" s="12">
        <v>1311.51</v>
      </c>
      <c r="J119" s="12"/>
      <c r="K119" s="12"/>
      <c r="L119" s="30"/>
      <c r="M119" s="12"/>
      <c r="N119" s="30"/>
      <c r="O119" s="30"/>
      <c r="P119" s="12"/>
      <c r="Q119" s="12"/>
      <c r="R119" s="12"/>
      <c r="S119" s="12"/>
      <c r="T119" s="12"/>
      <c r="U119" s="12"/>
      <c r="V119" s="12"/>
      <c r="W119" s="10"/>
      <c r="X119" s="10"/>
      <c r="Y119" s="10"/>
      <c r="Z119" s="10"/>
      <c r="AA119" s="10"/>
      <c r="AB119" s="10"/>
      <c r="AC119" s="10"/>
    </row>
    <row r="120" spans="1:29" x14ac:dyDescent="0.35">
      <c r="A120" s="10" t="s">
        <v>61</v>
      </c>
      <c r="B120" s="10"/>
      <c r="C120" s="10"/>
      <c r="D120" s="10"/>
      <c r="E120" s="10"/>
      <c r="F120" s="10">
        <v>20000</v>
      </c>
      <c r="G120" s="12"/>
      <c r="H120" s="12"/>
      <c r="I120" s="12"/>
      <c r="J120" s="12"/>
      <c r="K120" s="12"/>
      <c r="L120" s="30"/>
      <c r="M120" s="12"/>
      <c r="N120" s="33"/>
      <c r="O120" s="30">
        <v>4243</v>
      </c>
      <c r="P120" s="12">
        <v>13000</v>
      </c>
      <c r="Q120" s="12"/>
      <c r="R120" s="12"/>
      <c r="S120" s="12"/>
      <c r="T120" s="12"/>
      <c r="U120" s="12"/>
      <c r="V120" s="12"/>
      <c r="W120" s="10"/>
      <c r="X120" s="10"/>
      <c r="Y120" s="10"/>
      <c r="Z120" s="10"/>
      <c r="AA120" s="10"/>
      <c r="AB120" s="10"/>
      <c r="AC120" s="10"/>
    </row>
    <row r="121" spans="1:29" x14ac:dyDescent="0.35">
      <c r="A121" s="10" t="s">
        <v>155</v>
      </c>
      <c r="B121" s="10"/>
      <c r="C121" s="10"/>
      <c r="D121" s="10"/>
      <c r="E121" s="10"/>
      <c r="F121" s="10"/>
      <c r="G121" s="12"/>
      <c r="H121" s="12"/>
      <c r="I121" s="12"/>
      <c r="J121" s="12"/>
      <c r="K121" s="12" t="s">
        <v>2</v>
      </c>
      <c r="L121" s="30"/>
      <c r="M121" s="12"/>
      <c r="N121" s="30">
        <v>17551</v>
      </c>
      <c r="O121" s="30"/>
      <c r="P121" s="12">
        <v>2941</v>
      </c>
      <c r="Q121" s="12"/>
      <c r="R121" s="12"/>
      <c r="S121" s="12"/>
      <c r="T121" s="12"/>
      <c r="U121" s="12"/>
      <c r="V121" s="12"/>
      <c r="W121" s="10"/>
      <c r="X121" s="10"/>
      <c r="Y121" s="10"/>
      <c r="Z121" s="10"/>
      <c r="AA121" s="10"/>
      <c r="AB121" s="10"/>
      <c r="AC121" s="10"/>
    </row>
    <row r="122" spans="1:29" x14ac:dyDescent="0.35">
      <c r="A122" s="18" t="s">
        <v>82</v>
      </c>
      <c r="B122" s="18"/>
      <c r="C122" s="18"/>
      <c r="D122" s="18"/>
      <c r="E122" s="18"/>
      <c r="F122" s="18"/>
      <c r="G122" s="11">
        <f t="shared" ref="G122:AC122" si="9">SUM(G116:G121)</f>
        <v>4772</v>
      </c>
      <c r="H122" s="11">
        <f t="shared" si="9"/>
        <v>0</v>
      </c>
      <c r="I122" s="11">
        <f t="shared" si="9"/>
        <v>2611.5100000000002</v>
      </c>
      <c r="J122" s="11">
        <f t="shared" si="9"/>
        <v>0</v>
      </c>
      <c r="K122" s="11">
        <f t="shared" si="9"/>
        <v>0</v>
      </c>
      <c r="L122" s="22">
        <f t="shared" si="9"/>
        <v>0</v>
      </c>
      <c r="M122" s="11">
        <f t="shared" si="9"/>
        <v>0</v>
      </c>
      <c r="N122" s="11">
        <f t="shared" si="9"/>
        <v>17551</v>
      </c>
      <c r="O122" s="11">
        <f t="shared" si="9"/>
        <v>6242</v>
      </c>
      <c r="P122" s="11">
        <f t="shared" si="9"/>
        <v>20941</v>
      </c>
      <c r="Q122" s="11">
        <f t="shared" si="9"/>
        <v>0</v>
      </c>
      <c r="R122" s="11">
        <f t="shared" si="9"/>
        <v>0</v>
      </c>
      <c r="S122" s="11">
        <f t="shared" si="9"/>
        <v>9000</v>
      </c>
      <c r="T122" s="11">
        <f t="shared" si="9"/>
        <v>0</v>
      </c>
      <c r="U122" s="11">
        <f t="shared" si="9"/>
        <v>0</v>
      </c>
      <c r="V122" s="11">
        <f t="shared" si="9"/>
        <v>0</v>
      </c>
      <c r="W122" s="11">
        <f t="shared" si="9"/>
        <v>0</v>
      </c>
      <c r="X122" s="11">
        <f t="shared" si="9"/>
        <v>21000</v>
      </c>
      <c r="Y122" s="11">
        <f t="shared" si="9"/>
        <v>0</v>
      </c>
      <c r="Z122" s="11">
        <f t="shared" si="9"/>
        <v>0</v>
      </c>
      <c r="AA122" s="11">
        <f t="shared" si="9"/>
        <v>0</v>
      </c>
      <c r="AB122" s="11">
        <f t="shared" si="9"/>
        <v>0</v>
      </c>
      <c r="AC122" s="11">
        <f t="shared" si="9"/>
        <v>0</v>
      </c>
    </row>
    <row r="123" spans="1:29" x14ac:dyDescent="0.35">
      <c r="A123" s="10"/>
      <c r="B123" s="10"/>
      <c r="C123" s="10"/>
      <c r="D123" s="10"/>
      <c r="E123" s="10"/>
      <c r="F123" s="10"/>
      <c r="G123" s="12"/>
      <c r="H123" s="12"/>
      <c r="I123" s="12"/>
      <c r="J123" s="12"/>
      <c r="K123" s="12"/>
      <c r="L123" s="30"/>
      <c r="M123" s="12"/>
      <c r="N123" s="12"/>
      <c r="O123" s="30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</row>
    <row r="124" spans="1:29" x14ac:dyDescent="0.35">
      <c r="A124" s="13" t="s">
        <v>32</v>
      </c>
      <c r="B124" s="10"/>
      <c r="C124" s="10"/>
      <c r="D124" s="10"/>
      <c r="E124" s="10"/>
      <c r="F124" s="10"/>
      <c r="G124" s="12"/>
      <c r="H124" s="12"/>
      <c r="I124" s="12"/>
      <c r="J124" s="12"/>
      <c r="K124" s="12"/>
      <c r="L124" s="30"/>
      <c r="M124" s="12"/>
      <c r="N124" s="12"/>
      <c r="O124" s="30"/>
      <c r="P124" s="12"/>
      <c r="Q124" s="12"/>
      <c r="R124" s="12"/>
      <c r="S124" s="12"/>
      <c r="T124" s="12"/>
      <c r="U124" s="12"/>
      <c r="V124" s="12"/>
      <c r="W124" s="10"/>
      <c r="X124" s="10"/>
      <c r="Y124" s="10"/>
      <c r="Z124" s="10"/>
      <c r="AA124" s="10"/>
      <c r="AB124" s="10"/>
      <c r="AC124" s="10"/>
    </row>
    <row r="125" spans="1:29" x14ac:dyDescent="0.35">
      <c r="A125" s="6" t="s">
        <v>13</v>
      </c>
      <c r="B125" s="6"/>
      <c r="C125" s="6"/>
      <c r="D125" s="6">
        <v>2000</v>
      </c>
      <c r="E125" s="6">
        <v>25</v>
      </c>
      <c r="F125" s="6">
        <v>26750</v>
      </c>
      <c r="G125" s="12"/>
      <c r="H125" s="12"/>
      <c r="I125" s="12"/>
      <c r="J125" s="12"/>
      <c r="K125" s="12"/>
      <c r="L125" s="30"/>
      <c r="M125" s="12"/>
      <c r="N125" s="30">
        <v>23752</v>
      </c>
      <c r="O125" s="30"/>
      <c r="P125" s="12"/>
      <c r="Q125" s="12"/>
      <c r="R125" s="12"/>
      <c r="S125" s="12"/>
      <c r="T125" s="12">
        <v>26750</v>
      </c>
      <c r="U125" s="12"/>
      <c r="V125" s="12"/>
      <c r="W125" s="10"/>
      <c r="X125" s="10"/>
      <c r="Y125" s="10"/>
      <c r="Z125" s="10"/>
      <c r="AA125" s="10"/>
      <c r="AB125" s="10"/>
      <c r="AC125" s="10"/>
    </row>
    <row r="126" spans="1:29" x14ac:dyDescent="0.35">
      <c r="A126" s="6" t="s">
        <v>14</v>
      </c>
      <c r="B126" s="6"/>
      <c r="C126" s="6"/>
      <c r="D126" s="6">
        <v>2000</v>
      </c>
      <c r="E126" s="6">
        <v>20</v>
      </c>
      <c r="F126" s="6">
        <v>40000</v>
      </c>
      <c r="G126" s="12"/>
      <c r="H126" s="12"/>
      <c r="I126" s="12"/>
      <c r="J126" s="12"/>
      <c r="K126" s="12"/>
      <c r="L126" s="30"/>
      <c r="M126" s="12"/>
      <c r="N126" s="30"/>
      <c r="O126" s="30"/>
      <c r="P126" s="12"/>
      <c r="Q126" s="12"/>
      <c r="R126" s="12"/>
      <c r="S126" s="12">
        <v>40000</v>
      </c>
      <c r="T126" s="12"/>
      <c r="U126" s="12"/>
      <c r="V126" s="12"/>
      <c r="W126" s="10"/>
      <c r="X126" s="10"/>
      <c r="Y126" s="10"/>
      <c r="Z126" s="10"/>
      <c r="AA126" s="10"/>
      <c r="AB126" s="10"/>
      <c r="AC126" s="10"/>
    </row>
    <row r="127" spans="1:29" x14ac:dyDescent="0.35">
      <c r="A127" s="6" t="s">
        <v>33</v>
      </c>
      <c r="B127" s="6"/>
      <c r="C127" s="6"/>
      <c r="D127" s="6">
        <v>1997</v>
      </c>
      <c r="E127" s="6">
        <v>15</v>
      </c>
      <c r="F127" s="6">
        <v>3500</v>
      </c>
      <c r="G127" s="12"/>
      <c r="H127" s="12"/>
      <c r="I127" s="12"/>
      <c r="J127" s="12"/>
      <c r="K127" s="12" t="s">
        <v>2</v>
      </c>
      <c r="L127" s="30" t="s">
        <v>2</v>
      </c>
      <c r="M127" s="12"/>
      <c r="N127" s="30" t="s">
        <v>2</v>
      </c>
      <c r="O127" s="30"/>
      <c r="P127" s="12">
        <v>35000</v>
      </c>
      <c r="Q127" s="12"/>
      <c r="R127" s="12"/>
      <c r="S127" s="12" t="s">
        <v>2</v>
      </c>
      <c r="T127" s="12"/>
      <c r="U127" s="12"/>
      <c r="V127" s="12"/>
      <c r="W127" s="10"/>
      <c r="X127" s="10"/>
      <c r="Y127" s="10"/>
      <c r="Z127" s="10"/>
      <c r="AA127" s="10"/>
      <c r="AB127" s="10"/>
      <c r="AC127" s="10"/>
    </row>
    <row r="128" spans="1:29" x14ac:dyDescent="0.35">
      <c r="A128" s="6" t="s">
        <v>16</v>
      </c>
      <c r="B128" s="6"/>
      <c r="C128" s="6"/>
      <c r="D128" s="6">
        <v>2000</v>
      </c>
      <c r="E128" s="6">
        <v>20</v>
      </c>
      <c r="F128" s="6" t="s">
        <v>68</v>
      </c>
      <c r="G128" s="12"/>
      <c r="H128" s="12"/>
      <c r="I128" s="12"/>
      <c r="J128" s="12"/>
      <c r="K128" s="12"/>
      <c r="L128" s="30"/>
      <c r="M128" s="12"/>
      <c r="N128" s="30"/>
      <c r="O128" s="30"/>
      <c r="P128" s="12"/>
      <c r="Q128" s="12"/>
      <c r="R128" s="12"/>
      <c r="S128" s="12">
        <v>150</v>
      </c>
      <c r="T128" s="12"/>
      <c r="U128" s="12"/>
      <c r="V128" s="12"/>
      <c r="W128" s="10"/>
      <c r="X128" s="10"/>
      <c r="Y128" s="10"/>
      <c r="Z128" s="10"/>
      <c r="AA128" s="10"/>
      <c r="AB128" s="10"/>
      <c r="AC128" s="10"/>
    </row>
    <row r="129" spans="1:29" x14ac:dyDescent="0.35">
      <c r="A129" s="6" t="s">
        <v>34</v>
      </c>
      <c r="B129" s="6"/>
      <c r="C129" s="6"/>
      <c r="D129" s="6">
        <v>1994</v>
      </c>
      <c r="E129" s="6">
        <v>20</v>
      </c>
      <c r="F129" s="6">
        <v>10000</v>
      </c>
      <c r="G129" s="12"/>
      <c r="H129" s="12"/>
      <c r="I129" s="12"/>
      <c r="J129" s="12"/>
      <c r="K129" s="12"/>
      <c r="L129" s="30"/>
      <c r="M129" s="12"/>
      <c r="N129" s="30" t="s">
        <v>2</v>
      </c>
      <c r="O129" s="30" t="s">
        <v>2</v>
      </c>
      <c r="P129" s="12">
        <v>12000</v>
      </c>
      <c r="Q129" s="12"/>
      <c r="R129" s="12"/>
      <c r="S129" s="12"/>
      <c r="T129" s="12"/>
      <c r="U129" s="12"/>
      <c r="V129" s="12"/>
      <c r="W129" s="10"/>
      <c r="X129" s="10"/>
      <c r="Y129" s="10"/>
      <c r="Z129" s="10"/>
      <c r="AA129" s="10"/>
      <c r="AB129" s="10"/>
      <c r="AC129" s="10"/>
    </row>
    <row r="130" spans="1:29" s="5" customFormat="1" x14ac:dyDescent="0.35">
      <c r="A130" s="6" t="s">
        <v>35</v>
      </c>
      <c r="B130" s="6"/>
      <c r="C130" s="6"/>
      <c r="D130" s="6">
        <v>1994</v>
      </c>
      <c r="E130" s="6">
        <v>20</v>
      </c>
      <c r="F130" s="6">
        <v>10000</v>
      </c>
      <c r="G130" s="12"/>
      <c r="H130" s="12"/>
      <c r="I130" s="12"/>
      <c r="J130" s="12"/>
      <c r="K130" s="12"/>
      <c r="L130" s="30"/>
      <c r="M130" s="12" t="s">
        <v>2</v>
      </c>
      <c r="N130" s="30" t="s">
        <v>2</v>
      </c>
      <c r="O130" s="30" t="s">
        <v>2</v>
      </c>
      <c r="P130" s="12"/>
      <c r="Q130" s="12">
        <v>12000</v>
      </c>
      <c r="R130" s="12"/>
      <c r="S130" s="12"/>
      <c r="T130" s="12"/>
      <c r="U130" s="12"/>
      <c r="V130" s="12"/>
      <c r="W130" s="10"/>
      <c r="X130" s="10"/>
      <c r="Y130" s="10"/>
      <c r="Z130" s="10"/>
      <c r="AA130" s="10"/>
      <c r="AB130" s="10"/>
      <c r="AC130" s="10"/>
    </row>
    <row r="131" spans="1:29" s="5" customFormat="1" x14ac:dyDescent="0.35">
      <c r="A131" s="6" t="s">
        <v>36</v>
      </c>
      <c r="B131" s="6"/>
      <c r="C131" s="6"/>
      <c r="D131" s="6">
        <v>1996</v>
      </c>
      <c r="E131" s="6">
        <v>20</v>
      </c>
      <c r="F131" s="6">
        <v>10000</v>
      </c>
      <c r="G131" s="12"/>
      <c r="H131" s="12"/>
      <c r="I131" s="12"/>
      <c r="J131" s="12"/>
      <c r="K131" s="12"/>
      <c r="L131" s="30"/>
      <c r="M131" s="12"/>
      <c r="N131" s="30"/>
      <c r="O131" s="30" t="s">
        <v>2</v>
      </c>
      <c r="P131" s="12"/>
      <c r="Q131" s="12"/>
      <c r="R131" s="12">
        <v>12000</v>
      </c>
      <c r="S131" s="12"/>
      <c r="T131" s="12"/>
      <c r="U131" s="12"/>
      <c r="V131" s="12"/>
      <c r="W131" s="10"/>
      <c r="X131" s="10"/>
      <c r="Y131" s="10"/>
      <c r="Z131" s="10"/>
      <c r="AA131" s="10"/>
      <c r="AB131" s="10"/>
      <c r="AC131" s="10"/>
    </row>
    <row r="132" spans="1:29" s="5" customFormat="1" x14ac:dyDescent="0.35">
      <c r="A132" s="6" t="s">
        <v>37</v>
      </c>
      <c r="B132" s="6"/>
      <c r="C132" s="6"/>
      <c r="D132" s="6">
        <v>1994</v>
      </c>
      <c r="E132" s="6">
        <v>20</v>
      </c>
      <c r="F132" s="6">
        <v>10000</v>
      </c>
      <c r="G132" s="12"/>
      <c r="H132" s="12"/>
      <c r="I132" s="12"/>
      <c r="J132" s="12"/>
      <c r="K132" s="12"/>
      <c r="L132" s="30">
        <v>14921</v>
      </c>
      <c r="M132" s="12" t="s">
        <v>2</v>
      </c>
      <c r="N132" s="30"/>
      <c r="O132" s="30"/>
      <c r="P132" s="12"/>
      <c r="Q132" s="12"/>
      <c r="R132" s="12"/>
      <c r="S132" s="12"/>
      <c r="T132" s="12"/>
      <c r="U132" s="12"/>
      <c r="V132" s="12"/>
      <c r="W132" s="10"/>
      <c r="X132" s="10"/>
      <c r="Y132" s="10"/>
      <c r="Z132" s="10"/>
      <c r="AA132" s="10"/>
      <c r="AB132" s="10"/>
      <c r="AC132" s="10"/>
    </row>
    <row r="133" spans="1:29" s="5" customFormat="1" x14ac:dyDescent="0.35">
      <c r="A133" s="6" t="s">
        <v>38</v>
      </c>
      <c r="B133" s="6"/>
      <c r="C133" s="6"/>
      <c r="D133" s="6">
        <v>1998</v>
      </c>
      <c r="E133" s="6">
        <v>20</v>
      </c>
      <c r="F133" s="6">
        <v>10000</v>
      </c>
      <c r="G133" s="12"/>
      <c r="H133" s="12"/>
      <c r="I133" s="12"/>
      <c r="J133" s="12"/>
      <c r="K133" s="12"/>
      <c r="L133" s="30">
        <v>14921</v>
      </c>
      <c r="M133" s="12"/>
      <c r="N133" s="30"/>
      <c r="O133" s="30"/>
      <c r="P133" s="12"/>
      <c r="Q133" s="12" t="s">
        <v>2</v>
      </c>
      <c r="R133" s="12"/>
      <c r="S133" s="12"/>
      <c r="T133" s="12"/>
      <c r="U133" s="12"/>
      <c r="V133" s="12"/>
      <c r="W133" s="10"/>
      <c r="X133" s="10"/>
      <c r="Y133" s="10"/>
      <c r="Z133" s="10"/>
      <c r="AA133" s="10"/>
      <c r="AB133" s="10"/>
      <c r="AC133" s="10"/>
    </row>
    <row r="134" spans="1:29" s="5" customFormat="1" x14ac:dyDescent="0.35">
      <c r="A134" s="6" t="s">
        <v>44</v>
      </c>
      <c r="B134" s="6"/>
      <c r="C134" s="6"/>
      <c r="D134" s="6"/>
      <c r="E134" s="6"/>
      <c r="F134" s="6"/>
      <c r="G134" s="12"/>
      <c r="H134" s="12"/>
      <c r="I134" s="12"/>
      <c r="J134" s="12"/>
      <c r="K134" s="12"/>
      <c r="L134" s="30"/>
      <c r="M134" s="12"/>
      <c r="N134" s="30"/>
      <c r="O134" s="30"/>
      <c r="P134" s="12"/>
      <c r="Q134" s="12"/>
      <c r="R134" s="12"/>
      <c r="S134" s="12"/>
      <c r="T134" s="12"/>
      <c r="U134" s="12"/>
      <c r="V134" s="12"/>
      <c r="W134" s="10"/>
      <c r="X134" s="10"/>
      <c r="Y134" s="10"/>
      <c r="Z134" s="10"/>
      <c r="AA134" s="10"/>
      <c r="AB134" s="10"/>
      <c r="AC134" s="10"/>
    </row>
    <row r="135" spans="1:29" s="5" customFormat="1" x14ac:dyDescent="0.35">
      <c r="A135" s="19" t="s">
        <v>83</v>
      </c>
      <c r="B135" s="19"/>
      <c r="C135" s="19"/>
      <c r="D135" s="19"/>
      <c r="E135" s="19"/>
      <c r="F135" s="19"/>
      <c r="G135" s="11">
        <f>SUM(G130:G134)</f>
        <v>0</v>
      </c>
      <c r="H135" s="11">
        <f>SUM(H130:H134)</f>
        <v>0</v>
      </c>
      <c r="I135" s="11">
        <f>SUM(I130:I134)</f>
        <v>0</v>
      </c>
      <c r="J135" s="11">
        <f>SUM(J125:J134)</f>
        <v>0</v>
      </c>
      <c r="K135" s="11">
        <f t="shared" ref="K135:AC135" si="10">SUM(K125:K134)</f>
        <v>0</v>
      </c>
      <c r="L135" s="22">
        <f t="shared" si="10"/>
        <v>29842</v>
      </c>
      <c r="M135" s="11">
        <f t="shared" si="10"/>
        <v>0</v>
      </c>
      <c r="N135" s="11">
        <f t="shared" si="10"/>
        <v>23752</v>
      </c>
      <c r="O135" s="11">
        <f t="shared" si="10"/>
        <v>0</v>
      </c>
      <c r="P135" s="11">
        <f t="shared" si="10"/>
        <v>47000</v>
      </c>
      <c r="Q135" s="11">
        <f t="shared" si="10"/>
        <v>12000</v>
      </c>
      <c r="R135" s="11">
        <f t="shared" si="10"/>
        <v>12000</v>
      </c>
      <c r="S135" s="11">
        <f t="shared" si="10"/>
        <v>40150</v>
      </c>
      <c r="T135" s="11">
        <f t="shared" si="10"/>
        <v>26750</v>
      </c>
      <c r="U135" s="11">
        <f t="shared" si="10"/>
        <v>0</v>
      </c>
      <c r="V135" s="11">
        <f t="shared" si="10"/>
        <v>0</v>
      </c>
      <c r="W135" s="11">
        <f t="shared" si="10"/>
        <v>0</v>
      </c>
      <c r="X135" s="11">
        <f t="shared" si="10"/>
        <v>0</v>
      </c>
      <c r="Y135" s="11">
        <f t="shared" si="10"/>
        <v>0</v>
      </c>
      <c r="Z135" s="11">
        <f t="shared" si="10"/>
        <v>0</v>
      </c>
      <c r="AA135" s="11">
        <f t="shared" si="10"/>
        <v>0</v>
      </c>
      <c r="AB135" s="11">
        <f t="shared" si="10"/>
        <v>0</v>
      </c>
      <c r="AC135" s="11">
        <f t="shared" si="10"/>
        <v>0</v>
      </c>
    </row>
    <row r="136" spans="1:29" s="5" customFormat="1" ht="15.5" x14ac:dyDescent="0.35">
      <c r="A136" t="s">
        <v>4</v>
      </c>
      <c r="B136"/>
      <c r="C136"/>
      <c r="D136" t="s">
        <v>5</v>
      </c>
      <c r="E136" t="s">
        <v>7</v>
      </c>
      <c r="F136" t="s">
        <v>9</v>
      </c>
      <c r="G136" s="4">
        <v>2009</v>
      </c>
      <c r="H136" s="4">
        <v>2010</v>
      </c>
      <c r="I136" s="4">
        <v>2011</v>
      </c>
      <c r="J136" s="4">
        <f t="shared" ref="J136:AC136" si="11">I136+1</f>
        <v>2012</v>
      </c>
      <c r="K136" s="4">
        <f t="shared" si="11"/>
        <v>2013</v>
      </c>
      <c r="L136" s="25">
        <f t="shared" si="11"/>
        <v>2014</v>
      </c>
      <c r="M136" s="4">
        <f t="shared" si="11"/>
        <v>2015</v>
      </c>
      <c r="N136" s="4">
        <f t="shared" si="11"/>
        <v>2016</v>
      </c>
      <c r="O136" s="25">
        <f t="shared" si="11"/>
        <v>2017</v>
      </c>
      <c r="P136" s="4">
        <f t="shared" si="11"/>
        <v>2018</v>
      </c>
      <c r="Q136" s="4">
        <f t="shared" si="11"/>
        <v>2019</v>
      </c>
      <c r="R136" s="4">
        <f t="shared" si="11"/>
        <v>2020</v>
      </c>
      <c r="S136" s="4">
        <f t="shared" si="11"/>
        <v>2021</v>
      </c>
      <c r="T136" s="4">
        <f t="shared" si="11"/>
        <v>2022</v>
      </c>
      <c r="U136" s="4">
        <f t="shared" si="11"/>
        <v>2023</v>
      </c>
      <c r="V136" s="4">
        <f t="shared" si="11"/>
        <v>2024</v>
      </c>
      <c r="W136" s="4">
        <f t="shared" si="11"/>
        <v>2025</v>
      </c>
      <c r="X136" s="4">
        <f t="shared" si="11"/>
        <v>2026</v>
      </c>
      <c r="Y136" s="4">
        <f t="shared" si="11"/>
        <v>2027</v>
      </c>
      <c r="Z136" s="4">
        <f t="shared" si="11"/>
        <v>2028</v>
      </c>
      <c r="AA136" s="4">
        <f t="shared" si="11"/>
        <v>2029</v>
      </c>
      <c r="AB136" s="4">
        <f t="shared" si="11"/>
        <v>2030</v>
      </c>
      <c r="AC136" s="4">
        <f t="shared" si="11"/>
        <v>2031</v>
      </c>
    </row>
    <row r="137" spans="1:29" s="5" customFormat="1" x14ac:dyDescent="0.35">
      <c r="A137" t="s">
        <v>11</v>
      </c>
      <c r="B137"/>
      <c r="C137" t="s">
        <v>2</v>
      </c>
      <c r="D137" t="s">
        <v>10</v>
      </c>
      <c r="E137" t="s">
        <v>6</v>
      </c>
      <c r="F137" t="s">
        <v>8</v>
      </c>
      <c r="G137" s="24" t="s">
        <v>99</v>
      </c>
      <c r="H137" s="24" t="s">
        <v>100</v>
      </c>
      <c r="I137" s="24" t="s">
        <v>102</v>
      </c>
      <c r="J137" s="24" t="s">
        <v>104</v>
      </c>
      <c r="K137" s="24" t="s">
        <v>106</v>
      </c>
      <c r="L137" s="26" t="s">
        <v>107</v>
      </c>
      <c r="M137" s="24" t="s">
        <v>108</v>
      </c>
      <c r="N137" s="24" t="s">
        <v>109</v>
      </c>
      <c r="O137" s="26" t="s">
        <v>110</v>
      </c>
      <c r="P137" s="24" t="s">
        <v>111</v>
      </c>
      <c r="Q137" s="24" t="s">
        <v>112</v>
      </c>
      <c r="R137" s="24" t="s">
        <v>113</v>
      </c>
      <c r="S137" s="24" t="s">
        <v>114</v>
      </c>
      <c r="T137" s="24" t="s">
        <v>115</v>
      </c>
      <c r="U137" s="24" t="s">
        <v>116</v>
      </c>
      <c r="V137" s="24" t="s">
        <v>117</v>
      </c>
      <c r="W137" s="24" t="s">
        <v>118</v>
      </c>
      <c r="X137" s="24" t="s">
        <v>119</v>
      </c>
      <c r="Y137" s="24" t="s">
        <v>120</v>
      </c>
      <c r="Z137" s="24" t="s">
        <v>121</v>
      </c>
      <c r="AA137" s="24" t="s">
        <v>122</v>
      </c>
      <c r="AB137" s="24" t="s">
        <v>123</v>
      </c>
      <c r="AC137" s="24" t="s">
        <v>124</v>
      </c>
    </row>
    <row r="138" spans="1:29" s="5" customFormat="1" x14ac:dyDescent="0.35">
      <c r="A138" t="s">
        <v>4</v>
      </c>
      <c r="B138"/>
      <c r="C138"/>
      <c r="D138" t="s">
        <v>5</v>
      </c>
      <c r="E138" t="s">
        <v>7</v>
      </c>
      <c r="F138" t="s">
        <v>9</v>
      </c>
      <c r="G138" s="24" t="s">
        <v>98</v>
      </c>
      <c r="H138" s="24" t="s">
        <v>101</v>
      </c>
      <c r="I138" s="24" t="s">
        <v>103</v>
      </c>
      <c r="J138" s="24" t="s">
        <v>105</v>
      </c>
      <c r="K138" s="24" t="s">
        <v>125</v>
      </c>
      <c r="L138" s="26" t="s">
        <v>126</v>
      </c>
      <c r="M138" s="24" t="s">
        <v>127</v>
      </c>
      <c r="N138" s="24" t="s">
        <v>128</v>
      </c>
      <c r="O138" s="26" t="s">
        <v>129</v>
      </c>
      <c r="P138" s="24" t="s">
        <v>130</v>
      </c>
      <c r="Q138" s="24" t="s">
        <v>131</v>
      </c>
      <c r="R138" s="24" t="s">
        <v>132</v>
      </c>
      <c r="S138" s="24" t="s">
        <v>133</v>
      </c>
      <c r="T138" s="24" t="s">
        <v>134</v>
      </c>
      <c r="U138" s="24" t="s">
        <v>135</v>
      </c>
      <c r="V138" s="24" t="s">
        <v>136</v>
      </c>
      <c r="W138" s="24" t="s">
        <v>137</v>
      </c>
      <c r="X138" s="24" t="s">
        <v>138</v>
      </c>
      <c r="Y138" s="24" t="s">
        <v>139</v>
      </c>
      <c r="Z138" s="24" t="s">
        <v>140</v>
      </c>
      <c r="AA138" s="24" t="s">
        <v>141</v>
      </c>
      <c r="AB138" s="24" t="s">
        <v>142</v>
      </c>
      <c r="AC138" s="24" t="s">
        <v>143</v>
      </c>
    </row>
    <row r="139" spans="1:29" s="5" customFormat="1" x14ac:dyDescent="0.35">
      <c r="A139" s="19"/>
      <c r="B139" s="19"/>
      <c r="C139" s="19"/>
      <c r="D139" s="19"/>
      <c r="E139" s="19"/>
      <c r="F139" s="19"/>
      <c r="G139" s="11"/>
      <c r="H139" s="11"/>
      <c r="I139" s="11"/>
      <c r="J139" s="11"/>
      <c r="K139" s="11"/>
      <c r="L139" s="22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</row>
    <row r="140" spans="1:29" s="5" customFormat="1" x14ac:dyDescent="0.35">
      <c r="A140" s="10"/>
      <c r="B140" s="10"/>
      <c r="C140" s="10"/>
      <c r="D140" s="10"/>
      <c r="E140" s="10"/>
      <c r="F140" s="10"/>
      <c r="G140" s="15"/>
      <c r="H140" s="12"/>
      <c r="I140" s="12"/>
      <c r="J140" s="12"/>
      <c r="K140" s="12"/>
      <c r="L140" s="30"/>
      <c r="M140" s="12"/>
      <c r="N140" s="12"/>
      <c r="O140" s="30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</row>
    <row r="141" spans="1:29" s="5" customFormat="1" x14ac:dyDescent="0.35">
      <c r="A141" s="13" t="s">
        <v>39</v>
      </c>
      <c r="B141" s="13"/>
      <c r="C141" s="13"/>
      <c r="D141" s="13"/>
      <c r="E141" s="13"/>
      <c r="F141" s="13"/>
      <c r="G141" s="15"/>
      <c r="H141" s="15"/>
      <c r="I141" s="15"/>
      <c r="J141" s="15"/>
      <c r="K141" s="15"/>
      <c r="L141" s="31"/>
      <c r="M141" s="15"/>
      <c r="N141" s="15"/>
      <c r="O141" s="31"/>
      <c r="P141" s="15"/>
      <c r="Q141" s="15"/>
      <c r="R141" s="15"/>
      <c r="S141" s="15"/>
      <c r="T141" s="15"/>
      <c r="U141" s="15"/>
      <c r="V141" s="15"/>
      <c r="W141" s="13"/>
      <c r="X141" s="13"/>
      <c r="Y141" s="13"/>
      <c r="Z141" s="13"/>
      <c r="AA141" s="13"/>
      <c r="AB141" s="13"/>
      <c r="AC141" s="13"/>
    </row>
    <row r="142" spans="1:29" s="5" customFormat="1" x14ac:dyDescent="0.35">
      <c r="A142" s="10" t="s">
        <v>160</v>
      </c>
      <c r="B142" s="13"/>
      <c r="C142" s="13"/>
      <c r="D142" s="10">
        <v>2010</v>
      </c>
      <c r="E142" s="10">
        <v>12</v>
      </c>
      <c r="F142" s="10"/>
      <c r="G142" s="12"/>
      <c r="H142" s="12"/>
      <c r="I142" s="12"/>
      <c r="J142" s="12"/>
      <c r="K142" s="12"/>
      <c r="L142" s="30"/>
      <c r="M142" s="12"/>
      <c r="N142" s="30"/>
      <c r="O142" s="30"/>
      <c r="P142" s="12"/>
      <c r="Q142" s="12"/>
      <c r="R142" s="12"/>
      <c r="S142" s="12"/>
      <c r="T142" s="12">
        <v>40000</v>
      </c>
      <c r="U142" s="12"/>
      <c r="V142" s="12"/>
      <c r="W142" s="10"/>
      <c r="X142" s="10"/>
      <c r="Y142" s="10"/>
      <c r="Z142" s="10"/>
      <c r="AA142" s="10"/>
      <c r="AB142" s="13"/>
      <c r="AC142" s="13"/>
    </row>
    <row r="143" spans="1:29" s="5" customFormat="1" x14ac:dyDescent="0.35">
      <c r="A143" s="10" t="s">
        <v>161</v>
      </c>
      <c r="B143" s="13"/>
      <c r="C143" s="13"/>
      <c r="D143" s="10">
        <v>2010</v>
      </c>
      <c r="E143" s="10">
        <v>15</v>
      </c>
      <c r="F143" s="10"/>
      <c r="G143" s="12"/>
      <c r="H143" s="12"/>
      <c r="I143" s="12"/>
      <c r="J143" s="12"/>
      <c r="K143" s="12"/>
      <c r="L143" s="30"/>
      <c r="M143" s="12"/>
      <c r="N143" s="30"/>
      <c r="O143" s="30"/>
      <c r="P143" s="12"/>
      <c r="Q143" s="12"/>
      <c r="R143" s="12"/>
      <c r="S143" s="12"/>
      <c r="T143" s="12"/>
      <c r="U143" s="12"/>
      <c r="V143" s="12"/>
      <c r="W143" s="10">
        <v>6000</v>
      </c>
      <c r="X143" s="10"/>
      <c r="Y143" s="10"/>
      <c r="Z143" s="10"/>
      <c r="AA143" s="10"/>
      <c r="AB143" s="13"/>
      <c r="AC143" s="13"/>
    </row>
    <row r="144" spans="1:29" s="5" customFormat="1" x14ac:dyDescent="0.35">
      <c r="A144" s="10" t="s">
        <v>162</v>
      </c>
      <c r="B144" s="13"/>
      <c r="C144" s="13"/>
      <c r="D144" s="10">
        <v>2010</v>
      </c>
      <c r="E144" s="10">
        <v>20</v>
      </c>
      <c r="F144" s="10"/>
      <c r="G144" s="12"/>
      <c r="H144" s="12"/>
      <c r="I144" s="12"/>
      <c r="J144" s="12"/>
      <c r="K144" s="12"/>
      <c r="L144" s="30"/>
      <c r="M144" s="12"/>
      <c r="N144" s="30"/>
      <c r="O144" s="30"/>
      <c r="P144" s="12"/>
      <c r="Q144" s="12"/>
      <c r="R144" s="12"/>
      <c r="S144" s="12"/>
      <c r="T144" s="12"/>
      <c r="U144" s="12"/>
      <c r="V144" s="12"/>
      <c r="W144" s="10"/>
      <c r="X144" s="10"/>
      <c r="Y144" s="10"/>
      <c r="Z144" s="10"/>
      <c r="AA144" s="10">
        <v>75000</v>
      </c>
      <c r="AB144" s="13"/>
      <c r="AC144" s="13"/>
    </row>
    <row r="145" spans="1:29" s="5" customFormat="1" x14ac:dyDescent="0.35">
      <c r="A145" s="10" t="s">
        <v>163</v>
      </c>
      <c r="B145" s="13"/>
      <c r="C145" s="13"/>
      <c r="D145" s="10">
        <v>2010</v>
      </c>
      <c r="E145" s="10">
        <v>8</v>
      </c>
      <c r="F145" s="10"/>
      <c r="G145" s="12"/>
      <c r="H145" s="12"/>
      <c r="I145" s="12"/>
      <c r="J145" s="12"/>
      <c r="K145" s="12"/>
      <c r="L145" s="30"/>
      <c r="M145" s="12"/>
      <c r="N145" s="30"/>
      <c r="O145" s="30"/>
      <c r="P145" s="12">
        <v>9000</v>
      </c>
      <c r="Q145" s="12" t="s">
        <v>2</v>
      </c>
      <c r="R145" s="12"/>
      <c r="S145" s="12"/>
      <c r="T145" s="12"/>
      <c r="U145" s="12"/>
      <c r="V145" s="12"/>
      <c r="W145" s="10"/>
      <c r="X145" s="10"/>
      <c r="Y145" s="10"/>
      <c r="Z145" s="10"/>
      <c r="AA145" s="10"/>
      <c r="AB145" s="13"/>
      <c r="AC145" s="13"/>
    </row>
    <row r="146" spans="1:29" s="5" customFormat="1" x14ac:dyDescent="0.35">
      <c r="A146" s="10" t="s">
        <v>164</v>
      </c>
      <c r="B146" s="13"/>
      <c r="C146" s="13"/>
      <c r="D146" s="10">
        <v>2010</v>
      </c>
      <c r="E146" s="10">
        <v>10</v>
      </c>
      <c r="F146" s="10"/>
      <c r="G146" s="12"/>
      <c r="H146" s="12"/>
      <c r="I146" s="12"/>
      <c r="J146" s="12"/>
      <c r="K146" s="12"/>
      <c r="L146" s="30"/>
      <c r="M146" s="12"/>
      <c r="N146" s="30"/>
      <c r="O146" s="30"/>
      <c r="P146" s="12"/>
      <c r="Q146" s="12"/>
      <c r="R146" s="12">
        <v>8000</v>
      </c>
      <c r="S146" s="12"/>
      <c r="T146" s="12"/>
      <c r="U146" s="12"/>
      <c r="V146" s="12"/>
      <c r="W146" s="10"/>
      <c r="X146" s="10"/>
      <c r="Y146" s="10"/>
      <c r="Z146" s="10"/>
      <c r="AA146" s="10"/>
      <c r="AB146" s="13"/>
      <c r="AC146" s="13"/>
    </row>
    <row r="147" spans="1:29" s="5" customFormat="1" x14ac:dyDescent="0.35">
      <c r="A147" s="10" t="s">
        <v>165</v>
      </c>
      <c r="B147" s="13"/>
      <c r="C147" s="13"/>
      <c r="D147" s="10">
        <v>2010</v>
      </c>
      <c r="E147" s="10">
        <v>9</v>
      </c>
      <c r="F147" s="10"/>
      <c r="G147" s="12"/>
      <c r="H147" s="12"/>
      <c r="I147" s="12"/>
      <c r="J147" s="12"/>
      <c r="K147" s="12"/>
      <c r="L147" s="30"/>
      <c r="M147" s="12"/>
      <c r="N147" s="30"/>
      <c r="O147" s="30"/>
      <c r="P147" s="12"/>
      <c r="R147" s="12">
        <v>75000</v>
      </c>
      <c r="S147" s="12"/>
      <c r="T147" s="12"/>
      <c r="U147" s="12"/>
      <c r="V147" s="12"/>
      <c r="W147" s="10"/>
      <c r="X147" s="10"/>
      <c r="Y147" s="10"/>
      <c r="Z147" s="10"/>
      <c r="AA147" s="10"/>
      <c r="AB147" s="13"/>
      <c r="AC147" s="13"/>
    </row>
    <row r="148" spans="1:29" x14ac:dyDescent="0.35">
      <c r="A148" s="10" t="s">
        <v>159</v>
      </c>
      <c r="B148" s="10"/>
      <c r="C148" s="13"/>
      <c r="D148" s="10">
        <v>2010</v>
      </c>
      <c r="E148" s="10"/>
      <c r="F148" s="10"/>
      <c r="G148" s="12"/>
      <c r="H148" s="12"/>
      <c r="I148" s="12"/>
      <c r="J148" s="12"/>
      <c r="K148" s="12"/>
      <c r="L148" s="30"/>
      <c r="M148" s="12"/>
      <c r="N148" s="30">
        <v>10530</v>
      </c>
      <c r="O148" s="30"/>
      <c r="P148" s="12">
        <v>4000</v>
      </c>
      <c r="Q148" s="12"/>
      <c r="R148" s="12">
        <v>11500</v>
      </c>
      <c r="S148" s="12"/>
      <c r="T148" s="12"/>
      <c r="U148" s="12"/>
      <c r="V148" s="12"/>
      <c r="W148" s="10"/>
      <c r="X148" s="10"/>
      <c r="Y148" s="10"/>
      <c r="Z148" s="10"/>
      <c r="AA148" s="10"/>
      <c r="AB148" s="13"/>
      <c r="AC148" s="13"/>
    </row>
    <row r="149" spans="1:29" x14ac:dyDescent="0.35">
      <c r="A149" s="10" t="s">
        <v>49</v>
      </c>
      <c r="B149" s="10"/>
      <c r="C149" s="13"/>
      <c r="D149" s="10">
        <v>2010</v>
      </c>
      <c r="E149" s="10"/>
      <c r="F149" s="10"/>
      <c r="G149" s="12"/>
      <c r="H149" s="12"/>
      <c r="I149" s="12"/>
      <c r="J149" s="12"/>
      <c r="K149" s="12"/>
      <c r="L149" s="30"/>
      <c r="M149" s="12">
        <v>4893</v>
      </c>
      <c r="N149" s="30" t="s">
        <v>2</v>
      </c>
      <c r="O149" s="30"/>
      <c r="P149" s="12"/>
      <c r="Q149" s="12"/>
      <c r="R149" s="12"/>
      <c r="S149" s="12"/>
      <c r="T149" s="12"/>
      <c r="U149" s="12"/>
      <c r="V149" s="12"/>
      <c r="W149" s="10"/>
      <c r="X149" s="10"/>
      <c r="Y149" s="10"/>
      <c r="Z149" s="10"/>
      <c r="AA149" s="10"/>
      <c r="AB149" s="13"/>
      <c r="AC149" s="13"/>
    </row>
    <row r="150" spans="1:29" x14ac:dyDescent="0.35">
      <c r="A150" s="10" t="s">
        <v>62</v>
      </c>
      <c r="B150" s="10"/>
      <c r="C150" s="13"/>
      <c r="D150" s="10">
        <v>2010</v>
      </c>
      <c r="E150" s="10"/>
      <c r="F150" s="10"/>
      <c r="G150" s="12"/>
      <c r="H150" s="12"/>
      <c r="I150" s="12"/>
      <c r="J150" s="12"/>
      <c r="K150" s="12"/>
      <c r="L150" s="30"/>
      <c r="M150" s="12">
        <v>13078.31</v>
      </c>
      <c r="N150" s="30">
        <v>3194</v>
      </c>
      <c r="O150" s="30"/>
      <c r="P150" s="12"/>
      <c r="Q150" s="12"/>
      <c r="R150" s="12"/>
      <c r="S150" s="12"/>
      <c r="T150" s="12"/>
      <c r="U150" s="12"/>
      <c r="V150" s="12"/>
      <c r="W150" s="10"/>
      <c r="X150" s="10"/>
      <c r="Y150" s="10"/>
      <c r="Z150" s="10"/>
      <c r="AA150" s="10"/>
      <c r="AB150" s="13"/>
      <c r="AC150" s="13"/>
    </row>
    <row r="151" spans="1:29" x14ac:dyDescent="0.35">
      <c r="A151" s="10" t="s">
        <v>168</v>
      </c>
      <c r="B151" s="13"/>
      <c r="C151" s="13"/>
      <c r="D151" s="10">
        <v>2010</v>
      </c>
      <c r="E151" s="13"/>
      <c r="F151" s="13"/>
      <c r="G151" s="12" t="s">
        <v>2</v>
      </c>
      <c r="H151" s="12"/>
      <c r="I151" s="12">
        <v>360820</v>
      </c>
      <c r="J151" s="12">
        <v>17968</v>
      </c>
      <c r="K151" s="12" t="s">
        <v>2</v>
      </c>
      <c r="L151" s="30" t="s">
        <v>2</v>
      </c>
      <c r="M151" s="12">
        <v>0</v>
      </c>
      <c r="N151" s="36">
        <v>13142</v>
      </c>
      <c r="O151" s="37">
        <v>500</v>
      </c>
      <c r="P151" s="15"/>
      <c r="Q151" s="15"/>
      <c r="R151" s="15"/>
      <c r="S151" s="15"/>
      <c r="T151" s="15"/>
      <c r="U151" s="15"/>
      <c r="V151" s="15"/>
      <c r="W151" s="13"/>
      <c r="X151" s="13"/>
      <c r="Y151" s="13"/>
      <c r="Z151" s="13"/>
      <c r="AA151" s="13"/>
      <c r="AB151" s="13"/>
      <c r="AC151" s="13"/>
    </row>
    <row r="152" spans="1:29" x14ac:dyDescent="0.35">
      <c r="A152" s="18" t="s">
        <v>84</v>
      </c>
      <c r="B152" s="20"/>
      <c r="C152" s="20"/>
      <c r="D152" s="20"/>
      <c r="E152" s="20"/>
      <c r="F152" s="20"/>
      <c r="G152" s="11">
        <f t="shared" ref="G152:AC152" si="12">SUM(G142:G151)</f>
        <v>0</v>
      </c>
      <c r="H152" s="11">
        <f t="shared" si="12"/>
        <v>0</v>
      </c>
      <c r="I152" s="11">
        <f t="shared" si="12"/>
        <v>360820</v>
      </c>
      <c r="J152" s="11">
        <f t="shared" si="12"/>
        <v>17968</v>
      </c>
      <c r="K152" s="11">
        <f t="shared" si="12"/>
        <v>0</v>
      </c>
      <c r="L152" s="22">
        <f t="shared" si="12"/>
        <v>0</v>
      </c>
      <c r="M152" s="34">
        <f t="shared" si="12"/>
        <v>17971.309999999998</v>
      </c>
      <c r="N152" s="11">
        <f t="shared" si="12"/>
        <v>26866</v>
      </c>
      <c r="O152" s="11">
        <f t="shared" si="12"/>
        <v>500</v>
      </c>
      <c r="P152" s="11">
        <f t="shared" si="12"/>
        <v>13000</v>
      </c>
      <c r="Q152" s="11">
        <f t="shared" si="12"/>
        <v>0</v>
      </c>
      <c r="R152" s="11">
        <f t="shared" si="12"/>
        <v>94500</v>
      </c>
      <c r="S152" s="11">
        <f t="shared" si="12"/>
        <v>0</v>
      </c>
      <c r="T152" s="11">
        <f t="shared" si="12"/>
        <v>40000</v>
      </c>
      <c r="U152" s="11">
        <f t="shared" si="12"/>
        <v>0</v>
      </c>
      <c r="V152" s="11">
        <f t="shared" si="12"/>
        <v>0</v>
      </c>
      <c r="W152" s="11">
        <f t="shared" si="12"/>
        <v>6000</v>
      </c>
      <c r="X152" s="11">
        <f t="shared" si="12"/>
        <v>0</v>
      </c>
      <c r="Y152" s="11">
        <f t="shared" si="12"/>
        <v>0</v>
      </c>
      <c r="Z152" s="11">
        <f t="shared" si="12"/>
        <v>0</v>
      </c>
      <c r="AA152" s="11">
        <f t="shared" si="12"/>
        <v>75000</v>
      </c>
      <c r="AB152" s="16">
        <f t="shared" si="12"/>
        <v>0</v>
      </c>
      <c r="AC152" s="16">
        <f t="shared" si="12"/>
        <v>0</v>
      </c>
    </row>
    <row r="153" spans="1:29" x14ac:dyDescent="0.35">
      <c r="A153" s="13"/>
      <c r="B153" s="13"/>
      <c r="C153" s="13"/>
      <c r="D153" s="13"/>
      <c r="E153" s="13"/>
      <c r="F153" s="13"/>
      <c r="G153" s="12"/>
      <c r="H153" s="15"/>
      <c r="I153" s="15"/>
      <c r="J153" s="15"/>
      <c r="K153" s="15"/>
      <c r="L153" s="31"/>
      <c r="M153" s="15"/>
      <c r="N153" s="15"/>
      <c r="O153" s="31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</row>
    <row r="154" spans="1:29" x14ac:dyDescent="0.35">
      <c r="A154" s="13" t="s">
        <v>40</v>
      </c>
      <c r="B154" s="10"/>
      <c r="C154" s="10"/>
      <c r="D154" s="10"/>
      <c r="E154" s="10"/>
      <c r="F154" s="10"/>
      <c r="G154" s="12"/>
      <c r="H154" s="12"/>
      <c r="I154" s="12"/>
      <c r="J154" s="12"/>
      <c r="K154" s="12"/>
      <c r="L154" s="30"/>
      <c r="M154" s="12"/>
      <c r="N154" s="12"/>
      <c r="O154" s="30"/>
      <c r="P154" s="12"/>
      <c r="Q154" s="12"/>
      <c r="R154" s="12"/>
      <c r="S154" s="12"/>
      <c r="T154" s="12"/>
      <c r="U154" s="12"/>
      <c r="V154" s="12"/>
      <c r="W154" s="10"/>
      <c r="X154" s="10"/>
      <c r="Y154" s="10"/>
      <c r="Z154" s="10"/>
      <c r="AA154" s="10"/>
      <c r="AB154" s="10"/>
      <c r="AC154" s="10"/>
    </row>
    <row r="155" spans="1:29" x14ac:dyDescent="0.35">
      <c r="A155" s="10" t="s">
        <v>41</v>
      </c>
      <c r="B155" s="10"/>
      <c r="C155" s="10"/>
      <c r="D155" s="10"/>
      <c r="E155" s="10"/>
      <c r="F155" s="10">
        <v>188400</v>
      </c>
      <c r="G155" s="12"/>
      <c r="H155" s="12"/>
      <c r="I155" s="12"/>
      <c r="J155" s="12"/>
      <c r="K155" s="12"/>
      <c r="L155" s="30"/>
      <c r="M155" s="12"/>
      <c r="N155" s="30"/>
      <c r="O155" s="30">
        <v>19598</v>
      </c>
      <c r="P155" s="12"/>
      <c r="Q155" s="12">
        <v>100000</v>
      </c>
      <c r="R155" s="12"/>
      <c r="S155" s="12"/>
      <c r="T155" s="12"/>
      <c r="U155" s="12"/>
      <c r="V155" s="12">
        <v>20000</v>
      </c>
      <c r="W155" s="10"/>
      <c r="X155" s="10"/>
      <c r="Y155" s="10"/>
      <c r="Z155" s="10">
        <v>5000</v>
      </c>
      <c r="AA155" s="10"/>
      <c r="AB155" s="10"/>
      <c r="AC155" s="10"/>
    </row>
    <row r="156" spans="1:29" x14ac:dyDescent="0.35">
      <c r="A156" s="10" t="s">
        <v>172</v>
      </c>
      <c r="B156" s="10"/>
      <c r="C156" s="10"/>
      <c r="D156" s="10"/>
      <c r="E156" s="10"/>
      <c r="F156" s="10">
        <v>50000</v>
      </c>
      <c r="G156" s="12"/>
      <c r="H156" s="12"/>
      <c r="I156" s="12"/>
      <c r="J156" s="12"/>
      <c r="K156" s="12" t="s">
        <v>2</v>
      </c>
      <c r="L156" s="30" t="s">
        <v>2</v>
      </c>
      <c r="M156" s="12">
        <v>6729</v>
      </c>
      <c r="N156" s="30"/>
      <c r="O156" s="30"/>
      <c r="P156" s="12">
        <v>10000</v>
      </c>
      <c r="Q156" s="12"/>
      <c r="R156" s="12"/>
      <c r="S156" s="12"/>
      <c r="T156" s="12"/>
      <c r="U156" s="12"/>
      <c r="V156" s="12"/>
      <c r="W156" s="10"/>
      <c r="X156" s="10"/>
      <c r="Y156" s="10"/>
      <c r="Z156" s="10"/>
      <c r="AA156" s="10"/>
      <c r="AB156" s="10"/>
      <c r="AC156" s="10"/>
    </row>
    <row r="157" spans="1:29" x14ac:dyDescent="0.35">
      <c r="A157" s="10" t="s">
        <v>90</v>
      </c>
      <c r="B157" s="10"/>
      <c r="C157" s="10"/>
      <c r="D157" s="10"/>
      <c r="E157" s="10"/>
      <c r="F157" s="10">
        <v>7000</v>
      </c>
      <c r="G157" s="12"/>
      <c r="H157" s="12"/>
      <c r="I157" s="12"/>
      <c r="J157" s="12" t="s">
        <v>2</v>
      </c>
      <c r="K157" s="12" t="s">
        <v>2</v>
      </c>
      <c r="L157" s="30" t="s">
        <v>2</v>
      </c>
      <c r="M157" s="12"/>
      <c r="N157" s="30" t="s">
        <v>2</v>
      </c>
      <c r="O157" s="30" t="s">
        <v>2</v>
      </c>
      <c r="Q157" s="12">
        <v>7000</v>
      </c>
      <c r="R157" s="12"/>
      <c r="S157" s="12"/>
      <c r="T157" s="12"/>
      <c r="U157" s="12"/>
      <c r="V157" s="12"/>
      <c r="W157" s="10"/>
      <c r="X157" s="10"/>
      <c r="Y157" s="10">
        <v>1000</v>
      </c>
      <c r="Z157" s="10"/>
      <c r="AA157" s="10"/>
      <c r="AB157" s="10"/>
      <c r="AC157" s="10"/>
    </row>
    <row r="158" spans="1:29" x14ac:dyDescent="0.35">
      <c r="A158" s="10" t="s">
        <v>42</v>
      </c>
      <c r="B158" s="10"/>
      <c r="C158" s="10"/>
      <c r="D158" s="10"/>
      <c r="E158" s="10"/>
      <c r="F158" s="10">
        <v>294000</v>
      </c>
      <c r="G158" s="12"/>
      <c r="H158" s="12"/>
      <c r="I158" s="12"/>
      <c r="J158" s="12"/>
      <c r="K158" s="12"/>
      <c r="L158" s="30" t="s">
        <v>2</v>
      </c>
      <c r="N158" s="30"/>
      <c r="O158" s="30" t="s">
        <v>2</v>
      </c>
      <c r="P158" s="12">
        <v>200000</v>
      </c>
      <c r="Q158" s="12">
        <v>150000</v>
      </c>
      <c r="R158" s="12"/>
      <c r="S158" s="12"/>
      <c r="T158" s="12"/>
      <c r="U158" s="12"/>
      <c r="V158" s="12"/>
      <c r="W158" s="10"/>
      <c r="X158" s="10"/>
      <c r="Y158" s="10"/>
      <c r="Z158" s="10"/>
      <c r="AA158" s="10"/>
      <c r="AB158" s="10"/>
      <c r="AC158" s="10"/>
    </row>
    <row r="159" spans="1:29" x14ac:dyDescent="0.35">
      <c r="A159" s="10" t="s">
        <v>96</v>
      </c>
      <c r="B159" s="10"/>
      <c r="C159" s="10"/>
      <c r="D159" s="10"/>
      <c r="E159" s="10"/>
      <c r="F159" s="10"/>
      <c r="G159" s="12"/>
      <c r="H159" s="12"/>
      <c r="I159" s="12">
        <v>4804</v>
      </c>
      <c r="J159" s="12"/>
      <c r="K159" s="12"/>
      <c r="L159" s="30"/>
      <c r="M159" s="12"/>
      <c r="N159" s="30"/>
      <c r="O159" s="30"/>
      <c r="P159" s="12"/>
      <c r="Q159" s="12"/>
      <c r="R159" s="12"/>
      <c r="S159" s="12"/>
      <c r="T159" s="12"/>
      <c r="U159" s="12">
        <v>15000</v>
      </c>
      <c r="V159" s="12"/>
      <c r="W159" s="10"/>
      <c r="X159" s="10"/>
      <c r="Y159" s="10"/>
      <c r="Z159" s="10"/>
      <c r="AA159" s="10"/>
      <c r="AB159" s="10"/>
      <c r="AC159" s="10"/>
    </row>
    <row r="160" spans="1:29" x14ac:dyDescent="0.35">
      <c r="A160" s="10" t="s">
        <v>43</v>
      </c>
      <c r="B160" s="10"/>
      <c r="C160" s="10"/>
      <c r="D160" s="10"/>
      <c r="E160" s="10"/>
      <c r="F160" s="10">
        <v>3000</v>
      </c>
      <c r="G160" s="12"/>
      <c r="H160" s="12"/>
      <c r="I160" s="12"/>
      <c r="J160" s="12" t="s">
        <v>2</v>
      </c>
      <c r="K160" s="12" t="s">
        <v>2</v>
      </c>
      <c r="L160" s="30">
        <v>952</v>
      </c>
      <c r="M160" s="12">
        <v>0</v>
      </c>
      <c r="N160" s="30" t="s">
        <v>2</v>
      </c>
      <c r="O160" s="30">
        <v>1580</v>
      </c>
      <c r="P160" s="12"/>
      <c r="Q160" s="12">
        <v>10000</v>
      </c>
      <c r="R160" s="12"/>
      <c r="S160" s="12"/>
      <c r="T160" s="12"/>
      <c r="U160" s="12"/>
      <c r="V160" s="12"/>
      <c r="W160" s="10">
        <v>8000</v>
      </c>
      <c r="X160" s="10"/>
      <c r="Y160" s="10"/>
      <c r="Z160" s="10"/>
      <c r="AA160" s="10"/>
      <c r="AB160" s="10"/>
      <c r="AC160" s="10"/>
    </row>
    <row r="161" spans="1:29" x14ac:dyDescent="0.35">
      <c r="A161" s="10" t="s">
        <v>16</v>
      </c>
      <c r="B161" s="10"/>
      <c r="C161" s="10"/>
      <c r="D161" s="10" t="s">
        <v>2</v>
      </c>
      <c r="E161" s="10" t="s">
        <v>2</v>
      </c>
      <c r="F161" s="10">
        <v>7500</v>
      </c>
      <c r="G161" s="12"/>
      <c r="H161" s="12"/>
      <c r="I161" s="12"/>
      <c r="J161" s="12"/>
      <c r="K161" s="12"/>
      <c r="L161" s="30" t="s">
        <v>2</v>
      </c>
      <c r="M161" s="12">
        <v>0</v>
      </c>
      <c r="N161" s="30">
        <v>4776</v>
      </c>
      <c r="O161" s="30" t="s">
        <v>2</v>
      </c>
      <c r="P161" s="12"/>
      <c r="Q161" s="12"/>
      <c r="R161" s="12"/>
      <c r="S161" s="12"/>
      <c r="T161" s="12"/>
      <c r="U161" s="12"/>
      <c r="V161" s="12"/>
      <c r="W161" s="10"/>
      <c r="X161" s="10"/>
      <c r="Y161" s="10"/>
      <c r="Z161" s="10"/>
      <c r="AA161" s="10"/>
      <c r="AB161" s="10"/>
      <c r="AC161" s="10"/>
    </row>
    <row r="162" spans="1:29" x14ac:dyDescent="0.35">
      <c r="A162" s="10" t="s">
        <v>152</v>
      </c>
      <c r="B162" s="10"/>
      <c r="C162" s="10"/>
      <c r="D162" s="10"/>
      <c r="E162" s="10"/>
      <c r="F162" s="10"/>
      <c r="G162" s="12"/>
      <c r="H162" s="12"/>
      <c r="I162" s="12"/>
      <c r="J162" s="12"/>
      <c r="K162" s="12"/>
      <c r="L162" s="30"/>
      <c r="M162" s="12">
        <v>44578.27</v>
      </c>
      <c r="N162" s="30">
        <v>5773</v>
      </c>
      <c r="O162" s="30"/>
      <c r="P162" s="12"/>
      <c r="Q162" s="12"/>
      <c r="R162" s="12"/>
      <c r="S162" s="12"/>
      <c r="T162" s="12"/>
      <c r="U162" s="12"/>
      <c r="V162" s="12"/>
      <c r="W162" s="10"/>
      <c r="X162" s="10"/>
      <c r="Y162" s="10"/>
      <c r="Z162" s="10"/>
      <c r="AA162" s="10"/>
      <c r="AB162" s="10"/>
      <c r="AC162" s="10"/>
    </row>
    <row r="163" spans="1:29" x14ac:dyDescent="0.35">
      <c r="A163" s="10" t="s">
        <v>153</v>
      </c>
      <c r="B163" s="10"/>
      <c r="C163" s="10"/>
      <c r="D163" s="10"/>
      <c r="E163" s="10"/>
      <c r="F163" s="10"/>
      <c r="G163" s="12"/>
      <c r="H163" s="12"/>
      <c r="I163" s="12"/>
      <c r="J163" s="12"/>
      <c r="K163" s="12"/>
      <c r="L163" s="30"/>
      <c r="M163" s="12">
        <v>3828.27</v>
      </c>
      <c r="N163" s="30"/>
      <c r="O163" s="30"/>
      <c r="P163" s="12">
        <v>1055</v>
      </c>
      <c r="Q163" s="12"/>
      <c r="R163" s="12"/>
      <c r="S163" s="12"/>
      <c r="T163" s="12">
        <v>5000</v>
      </c>
      <c r="U163" s="12"/>
      <c r="V163" s="12"/>
      <c r="W163" s="10"/>
      <c r="X163" s="10">
        <v>5000</v>
      </c>
      <c r="Y163" s="10"/>
      <c r="Z163" s="10"/>
      <c r="AA163" s="10"/>
      <c r="AB163" s="10">
        <v>5000</v>
      </c>
      <c r="AC163" s="10"/>
    </row>
    <row r="164" spans="1:29" x14ac:dyDescent="0.35">
      <c r="A164" s="10" t="s">
        <v>157</v>
      </c>
      <c r="B164" s="10"/>
      <c r="C164" s="10"/>
      <c r="D164" s="10"/>
      <c r="E164" s="10"/>
      <c r="F164" s="10"/>
      <c r="G164" s="12"/>
      <c r="H164" s="12"/>
      <c r="I164" s="12"/>
      <c r="J164" s="12"/>
      <c r="K164" s="12"/>
      <c r="L164" s="30"/>
      <c r="M164" s="12"/>
      <c r="N164" s="30" t="s">
        <v>2</v>
      </c>
      <c r="O164" s="30" t="s">
        <v>2</v>
      </c>
      <c r="P164" s="12"/>
      <c r="Q164" s="12"/>
      <c r="R164" s="12">
        <v>50000</v>
      </c>
      <c r="S164" s="12"/>
      <c r="T164" s="12"/>
      <c r="U164" s="12"/>
      <c r="V164" s="12"/>
      <c r="W164" s="10"/>
      <c r="X164" s="10"/>
      <c r="Y164" s="10"/>
      <c r="Z164" s="10"/>
      <c r="AA164" s="10"/>
      <c r="AB164" s="10"/>
      <c r="AC164" s="10"/>
    </row>
    <row r="165" spans="1:29" x14ac:dyDescent="0.35">
      <c r="A165" s="10" t="s">
        <v>170</v>
      </c>
      <c r="B165" s="10"/>
      <c r="C165" s="10"/>
      <c r="D165" s="10"/>
      <c r="E165" s="10"/>
      <c r="F165" s="10"/>
      <c r="G165" s="12"/>
      <c r="H165" s="12"/>
      <c r="I165" s="12"/>
      <c r="J165" s="12"/>
      <c r="K165" s="12"/>
      <c r="L165" s="30"/>
      <c r="M165" s="12"/>
      <c r="N165" s="30"/>
      <c r="O165" s="30"/>
      <c r="P165" s="12">
        <v>1631</v>
      </c>
      <c r="Q165" s="12"/>
      <c r="R165" s="12"/>
      <c r="S165" s="12"/>
      <c r="T165" s="12"/>
      <c r="U165" s="12"/>
      <c r="V165" s="12"/>
      <c r="W165" s="10"/>
      <c r="X165" s="10"/>
      <c r="Y165" s="10"/>
      <c r="Z165" s="10">
        <v>2000</v>
      </c>
      <c r="AA165" s="10"/>
      <c r="AB165" s="10"/>
      <c r="AC165" s="10"/>
    </row>
    <row r="166" spans="1:29" x14ac:dyDescent="0.35">
      <c r="A166" s="10" t="s">
        <v>173</v>
      </c>
      <c r="B166" s="10"/>
      <c r="C166" s="10"/>
      <c r="D166" s="10"/>
      <c r="E166" s="10"/>
      <c r="F166" s="10"/>
      <c r="G166" s="12">
        <v>17782</v>
      </c>
      <c r="H166" s="12">
        <v>-17782</v>
      </c>
      <c r="I166" s="12"/>
      <c r="J166" s="12"/>
      <c r="K166" s="12"/>
      <c r="L166" s="30"/>
      <c r="M166" s="12"/>
      <c r="N166" s="30"/>
      <c r="O166" s="30">
        <v>3130</v>
      </c>
      <c r="P166" s="12"/>
      <c r="Q166" s="12"/>
      <c r="R166" s="12"/>
      <c r="S166" s="12"/>
      <c r="T166" s="12"/>
      <c r="U166" s="12"/>
      <c r="V166" s="12"/>
      <c r="W166" s="10"/>
      <c r="X166" s="10"/>
      <c r="Y166" s="10"/>
      <c r="Z166" s="10"/>
      <c r="AA166" s="10"/>
      <c r="AB166" s="10"/>
      <c r="AC166" s="10"/>
    </row>
    <row r="167" spans="1:29" x14ac:dyDescent="0.35">
      <c r="A167" s="10" t="s">
        <v>169</v>
      </c>
      <c r="B167" s="10"/>
      <c r="C167" s="10"/>
      <c r="D167" s="10">
        <v>2017</v>
      </c>
      <c r="E167" s="10"/>
      <c r="F167" s="10"/>
      <c r="G167" s="12"/>
      <c r="H167" s="12"/>
      <c r="I167" s="12"/>
      <c r="J167" s="12"/>
      <c r="K167" s="12"/>
      <c r="L167" s="30"/>
      <c r="M167" s="12"/>
      <c r="N167" s="30"/>
      <c r="O167" s="30">
        <v>111136</v>
      </c>
      <c r="P167" s="12">
        <v>146575</v>
      </c>
      <c r="Q167" s="12"/>
      <c r="R167" s="12"/>
      <c r="S167" s="12"/>
      <c r="T167" s="12"/>
      <c r="U167" s="12"/>
      <c r="V167" s="12"/>
      <c r="W167" s="10"/>
      <c r="X167" s="10"/>
      <c r="Y167" s="10"/>
      <c r="Z167" s="10"/>
      <c r="AA167" s="10"/>
      <c r="AB167" s="10"/>
      <c r="AC167" s="10"/>
    </row>
    <row r="168" spans="1:29" x14ac:dyDescent="0.35">
      <c r="A168" s="18" t="s">
        <v>85</v>
      </c>
      <c r="B168" s="18"/>
      <c r="C168" s="18"/>
      <c r="D168" s="18"/>
      <c r="E168" s="18"/>
      <c r="F168" s="18"/>
      <c r="G168" s="11">
        <f>SUM(G155:G166)</f>
        <v>17782</v>
      </c>
      <c r="H168" s="11">
        <f t="shared" ref="H168:N168" si="13">SUM(H155:H166)</f>
        <v>-17782</v>
      </c>
      <c r="I168" s="11">
        <f t="shared" si="13"/>
        <v>4804</v>
      </c>
      <c r="J168" s="11">
        <f t="shared" si="13"/>
        <v>0</v>
      </c>
      <c r="K168" s="11">
        <f t="shared" si="13"/>
        <v>0</v>
      </c>
      <c r="L168" s="22">
        <f t="shared" si="13"/>
        <v>952</v>
      </c>
      <c r="M168" s="11">
        <f t="shared" si="13"/>
        <v>55135.539999999994</v>
      </c>
      <c r="N168" s="11">
        <f t="shared" si="13"/>
        <v>10549</v>
      </c>
      <c r="O168" s="11">
        <f>SUM(O155:O167)</f>
        <v>135444</v>
      </c>
      <c r="P168" s="11">
        <f t="shared" ref="P168:AC168" si="14">SUM(P155:P167)</f>
        <v>359261</v>
      </c>
      <c r="Q168" s="11">
        <f t="shared" si="14"/>
        <v>267000</v>
      </c>
      <c r="R168" s="11">
        <f t="shared" si="14"/>
        <v>50000</v>
      </c>
      <c r="S168" s="11">
        <f t="shared" si="14"/>
        <v>0</v>
      </c>
      <c r="T168" s="11">
        <f t="shared" si="14"/>
        <v>5000</v>
      </c>
      <c r="U168" s="11">
        <f t="shared" si="14"/>
        <v>15000</v>
      </c>
      <c r="V168" s="11">
        <f t="shared" si="14"/>
        <v>20000</v>
      </c>
      <c r="W168" s="11">
        <f t="shared" si="14"/>
        <v>8000</v>
      </c>
      <c r="X168" s="11">
        <f t="shared" si="14"/>
        <v>5000</v>
      </c>
      <c r="Y168" s="11">
        <f t="shared" si="14"/>
        <v>1000</v>
      </c>
      <c r="Z168" s="11">
        <f t="shared" si="14"/>
        <v>7000</v>
      </c>
      <c r="AA168" s="11">
        <f t="shared" si="14"/>
        <v>0</v>
      </c>
      <c r="AB168" s="11">
        <f t="shared" si="14"/>
        <v>5000</v>
      </c>
      <c r="AC168" s="11">
        <f t="shared" si="14"/>
        <v>0</v>
      </c>
    </row>
    <row r="169" spans="1:29" x14ac:dyDescent="0.35">
      <c r="A169" s="10"/>
      <c r="B169" s="10"/>
      <c r="C169" s="10"/>
      <c r="D169" s="10"/>
      <c r="E169" s="10"/>
      <c r="F169" s="10"/>
      <c r="G169" s="12"/>
      <c r="H169" s="12"/>
      <c r="I169" s="12"/>
      <c r="J169" s="12"/>
      <c r="K169" s="12"/>
      <c r="L169" s="30"/>
      <c r="M169" s="12"/>
      <c r="N169" s="12"/>
      <c r="O169" s="30"/>
      <c r="P169" s="12"/>
      <c r="Q169" s="12"/>
      <c r="R169" s="12"/>
      <c r="S169" s="12"/>
      <c r="T169" s="12"/>
      <c r="U169" s="12"/>
      <c r="V169" s="12"/>
      <c r="W169" s="10"/>
      <c r="X169" s="10"/>
      <c r="Y169" s="10"/>
      <c r="Z169" s="10"/>
      <c r="AA169" s="10"/>
      <c r="AB169" s="10"/>
      <c r="AC169" s="10"/>
    </row>
    <row r="170" spans="1:29" x14ac:dyDescent="0.35">
      <c r="A170" s="13" t="s">
        <v>45</v>
      </c>
      <c r="B170" s="10"/>
      <c r="C170" s="10"/>
      <c r="D170" s="10"/>
      <c r="E170" s="10"/>
      <c r="F170" s="10"/>
      <c r="G170" s="12"/>
      <c r="H170" s="12"/>
      <c r="I170" s="12"/>
      <c r="J170" s="12"/>
      <c r="K170" s="12"/>
      <c r="L170" s="30"/>
      <c r="M170" s="12"/>
      <c r="N170" s="12"/>
      <c r="O170" s="30"/>
      <c r="P170" s="12"/>
      <c r="Q170" s="12"/>
      <c r="R170" s="12"/>
      <c r="S170" s="12"/>
      <c r="T170" s="12"/>
      <c r="U170" s="12"/>
      <c r="V170" s="12"/>
      <c r="W170" s="10"/>
      <c r="X170" s="10"/>
      <c r="Y170" s="10"/>
      <c r="Z170" s="10"/>
      <c r="AA170" s="10"/>
      <c r="AB170" s="10"/>
      <c r="AC170" s="10"/>
    </row>
    <row r="171" spans="1:29" x14ac:dyDescent="0.35">
      <c r="A171" s="6" t="s">
        <v>46</v>
      </c>
      <c r="B171" s="6"/>
      <c r="C171" s="6"/>
      <c r="D171" s="6">
        <v>1990</v>
      </c>
      <c r="E171" s="6">
        <v>20</v>
      </c>
      <c r="F171" s="6">
        <v>17000</v>
      </c>
      <c r="G171" s="12"/>
      <c r="H171" s="12" t="s">
        <v>2</v>
      </c>
      <c r="I171" s="12" t="s">
        <v>2</v>
      </c>
      <c r="J171" s="12" t="s">
        <v>2</v>
      </c>
      <c r="K171" s="12" t="s">
        <v>2</v>
      </c>
      <c r="L171" s="30" t="s">
        <v>2</v>
      </c>
      <c r="M171" s="12">
        <v>0</v>
      </c>
      <c r="N171" s="30"/>
      <c r="O171" s="30" t="s">
        <v>2</v>
      </c>
      <c r="P171" s="12"/>
      <c r="Q171" s="12">
        <v>34000</v>
      </c>
      <c r="R171" s="12"/>
      <c r="S171" s="12"/>
      <c r="T171" s="12"/>
      <c r="U171" s="12"/>
      <c r="V171" s="12"/>
      <c r="W171" s="10"/>
      <c r="X171" s="10"/>
      <c r="Y171" s="10"/>
      <c r="Z171" s="10"/>
      <c r="AA171" s="10"/>
      <c r="AB171" s="10"/>
      <c r="AC171" s="10"/>
    </row>
    <row r="172" spans="1:29" x14ac:dyDescent="0.35">
      <c r="A172" s="6" t="s">
        <v>158</v>
      </c>
      <c r="B172" s="6"/>
      <c r="C172" s="6"/>
      <c r="D172" s="6">
        <v>2014</v>
      </c>
      <c r="E172" s="6">
        <v>20</v>
      </c>
      <c r="F172" s="6">
        <v>17000</v>
      </c>
      <c r="G172" s="12"/>
      <c r="H172" s="12"/>
      <c r="I172" s="12" t="s">
        <v>2</v>
      </c>
      <c r="J172" s="12" t="s">
        <v>2</v>
      </c>
      <c r="K172" s="12" t="s">
        <v>2</v>
      </c>
      <c r="L172" s="30">
        <v>36156</v>
      </c>
      <c r="M172" s="12"/>
      <c r="N172" s="30"/>
      <c r="O172" s="30"/>
      <c r="P172" s="12"/>
      <c r="Q172" s="12"/>
      <c r="R172" s="12"/>
      <c r="S172" s="12"/>
      <c r="T172" s="12"/>
      <c r="U172" s="12"/>
      <c r="V172" s="12"/>
      <c r="W172" s="10"/>
      <c r="X172" s="10"/>
      <c r="Y172" s="10"/>
      <c r="Z172" s="10"/>
      <c r="AA172" s="10"/>
      <c r="AB172" s="10"/>
      <c r="AC172" s="10"/>
    </row>
    <row r="173" spans="1:29" x14ac:dyDescent="0.35">
      <c r="A173" s="6" t="s">
        <v>47</v>
      </c>
      <c r="B173" s="6"/>
      <c r="C173" s="6"/>
      <c r="D173" s="6">
        <v>2016</v>
      </c>
      <c r="E173" s="6">
        <v>20</v>
      </c>
      <c r="F173" s="6">
        <v>12200</v>
      </c>
      <c r="G173" s="12"/>
      <c r="H173" s="12"/>
      <c r="I173" s="12" t="s">
        <v>2</v>
      </c>
      <c r="J173" s="12"/>
      <c r="K173" s="12" t="s">
        <v>2</v>
      </c>
      <c r="L173" s="30" t="s">
        <v>2</v>
      </c>
      <c r="M173" s="12">
        <v>0</v>
      </c>
      <c r="N173" s="30">
        <v>29754</v>
      </c>
      <c r="O173" s="30"/>
      <c r="P173" s="12"/>
      <c r="Q173" s="12"/>
      <c r="R173" s="12"/>
      <c r="S173" s="12"/>
      <c r="T173" s="12"/>
      <c r="U173" s="12"/>
      <c r="V173" s="12"/>
      <c r="W173" s="10"/>
      <c r="X173" s="10"/>
      <c r="Y173" s="10"/>
      <c r="Z173" s="10"/>
      <c r="AA173" s="10"/>
      <c r="AB173" s="10"/>
      <c r="AC173" s="10"/>
    </row>
    <row r="174" spans="1:29" x14ac:dyDescent="0.35">
      <c r="A174" s="6" t="s">
        <v>48</v>
      </c>
      <c r="B174" s="6"/>
      <c r="C174" s="6"/>
      <c r="D174" s="6">
        <v>2017</v>
      </c>
      <c r="E174" s="6">
        <v>20</v>
      </c>
      <c r="F174" s="6">
        <v>20000</v>
      </c>
      <c r="G174" s="12"/>
      <c r="H174" s="12" t="s">
        <v>2</v>
      </c>
      <c r="I174" s="12"/>
      <c r="J174" s="12" t="s">
        <v>2</v>
      </c>
      <c r="K174" s="12" t="s">
        <v>2</v>
      </c>
      <c r="L174" s="30" t="s">
        <v>2</v>
      </c>
      <c r="M174" s="12">
        <v>0</v>
      </c>
      <c r="N174" s="30"/>
      <c r="O174" s="30"/>
      <c r="P174" s="30">
        <v>49563</v>
      </c>
      <c r="Q174" s="12"/>
      <c r="R174" s="12"/>
      <c r="S174" s="12"/>
      <c r="T174" s="12"/>
      <c r="U174" s="12"/>
      <c r="V174" s="12"/>
      <c r="W174" s="10"/>
      <c r="X174" s="10"/>
      <c r="Y174" s="10"/>
      <c r="Z174" s="10"/>
      <c r="AA174" s="10"/>
      <c r="AB174" s="10"/>
      <c r="AC174" s="10"/>
    </row>
    <row r="175" spans="1:29" x14ac:dyDescent="0.35">
      <c r="A175" s="6" t="s">
        <v>86</v>
      </c>
      <c r="B175" s="6"/>
      <c r="C175" s="6"/>
      <c r="D175" s="6"/>
      <c r="E175" s="6"/>
      <c r="F175" s="6"/>
      <c r="G175" s="12"/>
      <c r="H175" s="12"/>
      <c r="I175" s="12">
        <v>8435</v>
      </c>
      <c r="J175" s="12"/>
      <c r="K175" s="12"/>
      <c r="L175" s="30"/>
      <c r="M175" s="12"/>
      <c r="N175" s="30"/>
      <c r="O175" s="30"/>
      <c r="P175" s="12"/>
      <c r="Q175" s="12"/>
      <c r="R175" s="12"/>
      <c r="S175" s="12"/>
      <c r="T175" s="12"/>
      <c r="U175" s="12"/>
      <c r="V175" s="12"/>
      <c r="W175" s="10"/>
      <c r="X175" s="10"/>
      <c r="Y175" s="10"/>
      <c r="Z175" s="10"/>
      <c r="AA175" s="10"/>
      <c r="AB175" s="10"/>
      <c r="AC175" s="10"/>
    </row>
    <row r="176" spans="1:29" ht="17.25" customHeight="1" x14ac:dyDescent="0.35">
      <c r="A176" s="21" t="s">
        <v>97</v>
      </c>
      <c r="B176" s="21"/>
      <c r="C176" s="21"/>
      <c r="D176" s="21"/>
      <c r="E176" s="21"/>
      <c r="F176" s="18"/>
      <c r="G176" s="11">
        <f>SUM(G171:G175)</f>
        <v>0</v>
      </c>
      <c r="H176" s="11">
        <f>SUM(H171:H175)</f>
        <v>0</v>
      </c>
      <c r="I176" s="11">
        <f>SUM(I171:I175)</f>
        <v>8435</v>
      </c>
      <c r="J176" s="11">
        <f t="shared" ref="J176:AC176" si="15">SUM(J169:J175)</f>
        <v>0</v>
      </c>
      <c r="K176" s="11">
        <f t="shared" si="15"/>
        <v>0</v>
      </c>
      <c r="L176" s="22">
        <f t="shared" si="15"/>
        <v>36156</v>
      </c>
      <c r="M176" s="11">
        <f t="shared" si="15"/>
        <v>0</v>
      </c>
      <c r="N176" s="22">
        <f t="shared" si="15"/>
        <v>29754</v>
      </c>
      <c r="O176" s="11">
        <f t="shared" si="15"/>
        <v>0</v>
      </c>
      <c r="P176" s="22">
        <f t="shared" si="15"/>
        <v>49563</v>
      </c>
      <c r="Q176" s="22">
        <f t="shared" si="15"/>
        <v>34000</v>
      </c>
      <c r="R176" s="11">
        <f t="shared" si="15"/>
        <v>0</v>
      </c>
      <c r="S176" s="22">
        <f t="shared" si="15"/>
        <v>0</v>
      </c>
      <c r="T176" s="22">
        <f t="shared" si="15"/>
        <v>0</v>
      </c>
      <c r="U176" s="22">
        <f t="shared" si="15"/>
        <v>0</v>
      </c>
      <c r="V176" s="22">
        <f t="shared" si="15"/>
        <v>0</v>
      </c>
      <c r="W176" s="22">
        <f t="shared" si="15"/>
        <v>0</v>
      </c>
      <c r="X176" s="22">
        <f t="shared" si="15"/>
        <v>0</v>
      </c>
      <c r="Y176" s="22">
        <f t="shared" si="15"/>
        <v>0</v>
      </c>
      <c r="Z176" s="22">
        <f t="shared" si="15"/>
        <v>0</v>
      </c>
      <c r="AA176" s="22">
        <f t="shared" si="15"/>
        <v>0</v>
      </c>
      <c r="AB176" s="22">
        <f t="shared" si="15"/>
        <v>0</v>
      </c>
      <c r="AC176" s="22">
        <f t="shared" si="15"/>
        <v>0</v>
      </c>
    </row>
    <row r="177" spans="1:29" ht="17.25" customHeight="1" x14ac:dyDescent="0.35">
      <c r="A177" s="10"/>
      <c r="B177" s="10"/>
      <c r="C177" s="10"/>
      <c r="D177" s="10"/>
      <c r="E177" s="10"/>
      <c r="F177" s="10"/>
      <c r="G177" s="12"/>
      <c r="H177" s="12"/>
      <c r="I177" s="12"/>
      <c r="J177" s="12"/>
      <c r="K177" s="12"/>
      <c r="L177" s="30"/>
      <c r="M177" s="12"/>
      <c r="N177" s="12"/>
      <c r="O177" s="30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</row>
    <row r="178" spans="1:29" ht="17.25" customHeight="1" x14ac:dyDescent="0.35">
      <c r="A178" s="21" t="s">
        <v>149</v>
      </c>
      <c r="B178" s="21"/>
      <c r="C178" s="21"/>
      <c r="D178" s="21"/>
      <c r="E178" s="21"/>
      <c r="F178" s="21"/>
      <c r="G178" s="11"/>
      <c r="H178" s="11"/>
      <c r="I178" s="11">
        <v>106049</v>
      </c>
      <c r="J178" s="11"/>
      <c r="K178" s="11"/>
      <c r="L178" s="22"/>
      <c r="M178" s="11">
        <v>31124.36</v>
      </c>
      <c r="N178" s="22">
        <v>89838</v>
      </c>
      <c r="O178" s="11"/>
      <c r="P178" s="22"/>
      <c r="Q178" s="22"/>
      <c r="R178" s="11"/>
      <c r="S178" s="22">
        <v>113000</v>
      </c>
      <c r="T178" s="22"/>
      <c r="U178" s="22"/>
      <c r="V178" s="22"/>
      <c r="W178" s="22"/>
      <c r="X178" s="22">
        <v>116500</v>
      </c>
      <c r="Y178" s="22"/>
      <c r="Z178" s="22"/>
      <c r="AA178" s="22"/>
      <c r="AB178" s="22"/>
      <c r="AC178" s="22">
        <v>120000</v>
      </c>
    </row>
    <row r="179" spans="1:29" ht="17.25" customHeight="1" x14ac:dyDescent="0.35">
      <c r="A179" s="10"/>
      <c r="B179" s="10"/>
      <c r="C179" s="10"/>
      <c r="D179" s="10"/>
      <c r="E179" s="10"/>
      <c r="F179" s="10"/>
      <c r="G179" s="12"/>
      <c r="H179" s="12"/>
      <c r="I179" s="12"/>
      <c r="J179" s="12"/>
      <c r="K179" s="12"/>
      <c r="L179" s="30"/>
      <c r="M179" s="12"/>
      <c r="N179" s="12"/>
      <c r="O179" s="30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</row>
    <row r="180" spans="1:29" x14ac:dyDescent="0.35">
      <c r="A180" s="13" t="s">
        <v>50</v>
      </c>
      <c r="B180" s="10"/>
      <c r="C180" s="10"/>
      <c r="D180" s="10"/>
      <c r="E180" s="10"/>
      <c r="F180" s="10"/>
      <c r="G180" s="12" t="s">
        <v>2</v>
      </c>
      <c r="H180" s="12"/>
      <c r="I180" s="12"/>
      <c r="J180" s="12"/>
      <c r="K180" s="12"/>
      <c r="L180" s="30"/>
      <c r="M180" s="12"/>
      <c r="N180" s="12"/>
      <c r="O180" s="30"/>
      <c r="P180" s="12"/>
      <c r="Q180" s="12"/>
      <c r="R180" s="12"/>
      <c r="S180" s="12"/>
      <c r="T180" s="12"/>
      <c r="U180" s="12"/>
      <c r="V180" s="12"/>
      <c r="W180" s="10"/>
      <c r="X180" s="10"/>
      <c r="Y180" s="10"/>
      <c r="Z180" s="10"/>
      <c r="AA180" s="10"/>
      <c r="AB180" s="10"/>
      <c r="AC180" s="10"/>
    </row>
    <row r="181" spans="1:29" x14ac:dyDescent="0.35">
      <c r="A181" s="10" t="s">
        <v>51</v>
      </c>
      <c r="B181" s="10"/>
      <c r="C181" s="10"/>
      <c r="D181" s="10"/>
      <c r="E181" s="10"/>
      <c r="F181" s="10"/>
      <c r="G181" s="12">
        <f>G38</f>
        <v>0</v>
      </c>
      <c r="H181" s="12">
        <f t="shared" ref="H181:AC181" si="16">H20:AD20</f>
        <v>5697</v>
      </c>
      <c r="I181" s="12">
        <f t="shared" si="16"/>
        <v>0</v>
      </c>
      <c r="J181" s="12">
        <f t="shared" si="16"/>
        <v>397</v>
      </c>
      <c r="K181" s="12">
        <f t="shared" si="16"/>
        <v>0</v>
      </c>
      <c r="L181" s="30">
        <f t="shared" si="16"/>
        <v>0</v>
      </c>
      <c r="M181" s="12">
        <f t="shared" si="16"/>
        <v>87552</v>
      </c>
      <c r="N181" s="30">
        <f t="shared" si="16"/>
        <v>0</v>
      </c>
      <c r="O181" s="30">
        <f t="shared" si="16"/>
        <v>40788</v>
      </c>
      <c r="P181" s="12">
        <f t="shared" si="16"/>
        <v>2000</v>
      </c>
      <c r="Q181" s="12">
        <f t="shared" si="16"/>
        <v>2100</v>
      </c>
      <c r="R181" s="12">
        <f t="shared" si="16"/>
        <v>32500</v>
      </c>
      <c r="S181" s="12">
        <f t="shared" si="16"/>
        <v>110900</v>
      </c>
      <c r="T181" s="12">
        <f t="shared" si="16"/>
        <v>10000</v>
      </c>
      <c r="U181" s="12">
        <f t="shared" si="16"/>
        <v>0</v>
      </c>
      <c r="V181" s="12">
        <f t="shared" si="16"/>
        <v>0</v>
      </c>
      <c r="W181" s="12">
        <f t="shared" si="16"/>
        <v>0</v>
      </c>
      <c r="X181" s="12">
        <f t="shared" si="16"/>
        <v>48800</v>
      </c>
      <c r="Y181" s="12">
        <f t="shared" si="16"/>
        <v>0</v>
      </c>
      <c r="Z181" s="12">
        <f t="shared" si="16"/>
        <v>0</v>
      </c>
      <c r="AA181" s="12">
        <f t="shared" si="16"/>
        <v>0</v>
      </c>
      <c r="AB181" s="12">
        <f t="shared" si="16"/>
        <v>0</v>
      </c>
      <c r="AC181" s="12">
        <f t="shared" si="16"/>
        <v>12500</v>
      </c>
    </row>
    <row r="182" spans="1:29" x14ac:dyDescent="0.35">
      <c r="A182" s="10" t="s">
        <v>52</v>
      </c>
      <c r="B182" s="10"/>
      <c r="C182" s="10"/>
      <c r="D182" s="10"/>
      <c r="E182" s="10"/>
      <c r="F182" s="10"/>
      <c r="G182" s="12">
        <f>G57</f>
        <v>0</v>
      </c>
      <c r="H182" s="12">
        <f t="shared" ref="H182:AC182" si="17">H38</f>
        <v>4197</v>
      </c>
      <c r="I182" s="12">
        <f t="shared" si="17"/>
        <v>0</v>
      </c>
      <c r="J182" s="12">
        <f t="shared" si="17"/>
        <v>0</v>
      </c>
      <c r="K182" s="12">
        <f t="shared" si="17"/>
        <v>0</v>
      </c>
      <c r="L182" s="30">
        <f t="shared" si="17"/>
        <v>0</v>
      </c>
      <c r="M182" s="12">
        <f t="shared" si="17"/>
        <v>2552</v>
      </c>
      <c r="N182" s="30">
        <f t="shared" si="17"/>
        <v>71635</v>
      </c>
      <c r="O182" s="30">
        <f t="shared" si="17"/>
        <v>2463</v>
      </c>
      <c r="P182" s="12">
        <f t="shared" si="17"/>
        <v>2000</v>
      </c>
      <c r="Q182" s="12">
        <f t="shared" si="17"/>
        <v>2100</v>
      </c>
      <c r="R182" s="12">
        <f t="shared" si="17"/>
        <v>41000</v>
      </c>
      <c r="S182" s="12">
        <f t="shared" si="17"/>
        <v>900</v>
      </c>
      <c r="T182" s="12">
        <f t="shared" si="17"/>
        <v>110000</v>
      </c>
      <c r="U182" s="12">
        <f t="shared" si="17"/>
        <v>0</v>
      </c>
      <c r="V182" s="12">
        <f t="shared" si="17"/>
        <v>10000</v>
      </c>
      <c r="W182" s="12">
        <f t="shared" si="17"/>
        <v>0</v>
      </c>
      <c r="X182" s="12">
        <f t="shared" si="17"/>
        <v>48800</v>
      </c>
      <c r="Y182" s="12">
        <f t="shared" si="17"/>
        <v>0</v>
      </c>
      <c r="Z182" s="12">
        <f t="shared" si="17"/>
        <v>0</v>
      </c>
      <c r="AA182" s="12">
        <f t="shared" si="17"/>
        <v>0</v>
      </c>
      <c r="AB182" s="12">
        <f t="shared" si="17"/>
        <v>0</v>
      </c>
      <c r="AC182" s="12">
        <f t="shared" si="17"/>
        <v>12500</v>
      </c>
    </row>
    <row r="183" spans="1:29" x14ac:dyDescent="0.35">
      <c r="A183" s="10" t="s">
        <v>53</v>
      </c>
      <c r="B183" s="10"/>
      <c r="C183" s="10"/>
      <c r="D183" s="10"/>
      <c r="E183" s="10"/>
      <c r="F183" s="10"/>
      <c r="G183" s="12">
        <f>G84</f>
        <v>0</v>
      </c>
      <c r="H183" s="12">
        <f t="shared" ref="H183:AC183" si="18">H57</f>
        <v>4196</v>
      </c>
      <c r="I183" s="12">
        <f t="shared" si="18"/>
        <v>0</v>
      </c>
      <c r="J183" s="12">
        <f t="shared" si="18"/>
        <v>0</v>
      </c>
      <c r="K183" s="12">
        <f t="shared" si="18"/>
        <v>0</v>
      </c>
      <c r="L183" s="30">
        <f t="shared" si="18"/>
        <v>0</v>
      </c>
      <c r="M183" s="12">
        <f t="shared" si="18"/>
        <v>2552</v>
      </c>
      <c r="N183" s="30">
        <f t="shared" si="18"/>
        <v>71635</v>
      </c>
      <c r="O183" s="30">
        <f t="shared" si="18"/>
        <v>2463</v>
      </c>
      <c r="P183" s="12">
        <f t="shared" si="18"/>
        <v>2000</v>
      </c>
      <c r="Q183" s="12">
        <f t="shared" si="18"/>
        <v>7500</v>
      </c>
      <c r="R183" s="12">
        <f t="shared" si="18"/>
        <v>33000</v>
      </c>
      <c r="S183" s="12">
        <f t="shared" si="18"/>
        <v>110900</v>
      </c>
      <c r="T183" s="12">
        <f t="shared" si="18"/>
        <v>0</v>
      </c>
      <c r="U183" s="12">
        <f t="shared" si="18"/>
        <v>10000</v>
      </c>
      <c r="V183" s="12">
        <f t="shared" si="18"/>
        <v>0</v>
      </c>
      <c r="W183" s="12">
        <f t="shared" si="18"/>
        <v>0</v>
      </c>
      <c r="X183" s="12">
        <f t="shared" si="18"/>
        <v>48800</v>
      </c>
      <c r="Y183" s="12">
        <f t="shared" si="18"/>
        <v>0</v>
      </c>
      <c r="Z183" s="12">
        <f t="shared" si="18"/>
        <v>0</v>
      </c>
      <c r="AA183" s="12">
        <f t="shared" si="18"/>
        <v>0</v>
      </c>
      <c r="AB183" s="12">
        <f t="shared" si="18"/>
        <v>0</v>
      </c>
      <c r="AC183" s="12">
        <f t="shared" si="18"/>
        <v>12500</v>
      </c>
    </row>
    <row r="184" spans="1:29" x14ac:dyDescent="0.35">
      <c r="A184" s="10" t="s">
        <v>54</v>
      </c>
      <c r="B184" s="10"/>
      <c r="C184" s="10"/>
      <c r="D184" s="10"/>
      <c r="E184" s="10"/>
      <c r="F184" s="10"/>
      <c r="G184" s="12">
        <f>G85</f>
        <v>0</v>
      </c>
      <c r="H184" s="12">
        <f t="shared" ref="H184:AC184" si="19">H85</f>
        <v>4197</v>
      </c>
      <c r="I184" s="12">
        <f t="shared" si="19"/>
        <v>0</v>
      </c>
      <c r="J184" s="12">
        <f t="shared" si="19"/>
        <v>0</v>
      </c>
      <c r="K184" s="12">
        <f t="shared" si="19"/>
        <v>0</v>
      </c>
      <c r="L184" s="30">
        <f t="shared" si="19"/>
        <v>0</v>
      </c>
      <c r="M184" s="12">
        <f t="shared" si="19"/>
        <v>2552</v>
      </c>
      <c r="N184" s="30">
        <f t="shared" si="19"/>
        <v>61105</v>
      </c>
      <c r="O184" s="37">
        <f t="shared" si="19"/>
        <v>14635</v>
      </c>
      <c r="P184" s="12">
        <f t="shared" si="19"/>
        <v>6500</v>
      </c>
      <c r="Q184" s="12">
        <f t="shared" si="19"/>
        <v>25000</v>
      </c>
      <c r="R184" s="12">
        <f t="shared" si="19"/>
        <v>0</v>
      </c>
      <c r="S184" s="12">
        <f t="shared" si="19"/>
        <v>110900</v>
      </c>
      <c r="T184" s="12">
        <f t="shared" si="19"/>
        <v>10000</v>
      </c>
      <c r="U184" s="12">
        <f t="shared" si="19"/>
        <v>0</v>
      </c>
      <c r="V184" s="12">
        <f t="shared" si="19"/>
        <v>0</v>
      </c>
      <c r="W184" s="12">
        <f t="shared" si="19"/>
        <v>0</v>
      </c>
      <c r="X184" s="12">
        <f t="shared" si="19"/>
        <v>39800</v>
      </c>
      <c r="Y184" s="12">
        <f t="shared" si="19"/>
        <v>0</v>
      </c>
      <c r="Z184" s="12">
        <f t="shared" si="19"/>
        <v>0</v>
      </c>
      <c r="AA184" s="12">
        <f t="shared" si="19"/>
        <v>0</v>
      </c>
      <c r="AB184" s="12">
        <f t="shared" si="19"/>
        <v>0</v>
      </c>
      <c r="AC184" s="12">
        <f t="shared" si="19"/>
        <v>9375</v>
      </c>
    </row>
    <row r="185" spans="1:29" x14ac:dyDescent="0.35">
      <c r="A185" s="10" t="s">
        <v>55</v>
      </c>
      <c r="B185" s="10"/>
      <c r="C185" s="10"/>
      <c r="D185" s="10"/>
      <c r="E185" s="10"/>
      <c r="F185" s="10"/>
      <c r="G185" s="12">
        <f t="shared" ref="G185:AC185" si="20">G113</f>
        <v>5178</v>
      </c>
      <c r="H185" s="12">
        <f t="shared" si="20"/>
        <v>0</v>
      </c>
      <c r="I185" s="12">
        <f t="shared" si="20"/>
        <v>0</v>
      </c>
      <c r="J185" s="12">
        <f t="shared" si="20"/>
        <v>140941</v>
      </c>
      <c r="K185" s="12">
        <f t="shared" si="20"/>
        <v>72126.5</v>
      </c>
      <c r="L185" s="30">
        <f t="shared" si="20"/>
        <v>20607</v>
      </c>
      <c r="M185" s="12">
        <f t="shared" si="20"/>
        <v>17753</v>
      </c>
      <c r="N185" s="30">
        <f t="shared" si="20"/>
        <v>33716</v>
      </c>
      <c r="O185" s="30">
        <f t="shared" si="20"/>
        <v>64363</v>
      </c>
      <c r="P185" s="12">
        <f t="shared" si="20"/>
        <v>52441</v>
      </c>
      <c r="Q185" s="12">
        <f t="shared" si="20"/>
        <v>0</v>
      </c>
      <c r="R185" s="12">
        <f t="shared" si="20"/>
        <v>17000</v>
      </c>
      <c r="S185" s="12">
        <f t="shared" si="20"/>
        <v>145900</v>
      </c>
      <c r="T185" s="12">
        <f t="shared" si="20"/>
        <v>0</v>
      </c>
      <c r="U185" s="12">
        <f t="shared" si="20"/>
        <v>0</v>
      </c>
      <c r="V185" s="12">
        <f t="shared" si="20"/>
        <v>0</v>
      </c>
      <c r="W185" s="12">
        <f t="shared" si="20"/>
        <v>0</v>
      </c>
      <c r="X185" s="12">
        <f t="shared" si="20"/>
        <v>54400</v>
      </c>
      <c r="Y185" s="12">
        <f t="shared" si="20"/>
        <v>0</v>
      </c>
      <c r="Z185" s="12">
        <f t="shared" si="20"/>
        <v>0</v>
      </c>
      <c r="AA185" s="12">
        <f t="shared" si="20"/>
        <v>0</v>
      </c>
      <c r="AB185" s="12">
        <f t="shared" si="20"/>
        <v>0</v>
      </c>
      <c r="AC185" s="12">
        <f t="shared" si="20"/>
        <v>50000</v>
      </c>
    </row>
    <row r="186" spans="1:29" x14ac:dyDescent="0.35">
      <c r="A186" s="10" t="s">
        <v>56</v>
      </c>
      <c r="B186" s="10"/>
      <c r="C186" s="10"/>
      <c r="D186" s="10"/>
      <c r="E186" s="10"/>
      <c r="F186" s="10"/>
      <c r="G186" s="12">
        <f t="shared" ref="G186:AC186" si="21">G122</f>
        <v>4772</v>
      </c>
      <c r="H186" s="12">
        <f t="shared" si="21"/>
        <v>0</v>
      </c>
      <c r="I186" s="12">
        <f t="shared" si="21"/>
        <v>2611.5100000000002</v>
      </c>
      <c r="J186" s="12">
        <f t="shared" si="21"/>
        <v>0</v>
      </c>
      <c r="K186" s="12">
        <f t="shared" si="21"/>
        <v>0</v>
      </c>
      <c r="L186" s="30">
        <f t="shared" si="21"/>
        <v>0</v>
      </c>
      <c r="M186" s="12">
        <f t="shared" si="21"/>
        <v>0</v>
      </c>
      <c r="N186" s="30">
        <f t="shared" si="21"/>
        <v>17551</v>
      </c>
      <c r="O186" s="30">
        <f t="shared" si="21"/>
        <v>6242</v>
      </c>
      <c r="P186" s="12">
        <f t="shared" si="21"/>
        <v>20941</v>
      </c>
      <c r="Q186" s="12">
        <f t="shared" si="21"/>
        <v>0</v>
      </c>
      <c r="R186" s="12">
        <f t="shared" si="21"/>
        <v>0</v>
      </c>
      <c r="S186" s="12">
        <f t="shared" si="21"/>
        <v>9000</v>
      </c>
      <c r="T186" s="12">
        <f t="shared" si="21"/>
        <v>0</v>
      </c>
      <c r="U186" s="12">
        <f t="shared" si="21"/>
        <v>0</v>
      </c>
      <c r="V186" s="12">
        <f t="shared" si="21"/>
        <v>0</v>
      </c>
      <c r="W186" s="12">
        <f t="shared" si="21"/>
        <v>0</v>
      </c>
      <c r="X186" s="12">
        <f t="shared" si="21"/>
        <v>21000</v>
      </c>
      <c r="Y186" s="12">
        <f t="shared" si="21"/>
        <v>0</v>
      </c>
      <c r="Z186" s="12">
        <f t="shared" si="21"/>
        <v>0</v>
      </c>
      <c r="AA186" s="12">
        <f t="shared" si="21"/>
        <v>0</v>
      </c>
      <c r="AB186" s="12">
        <f t="shared" si="21"/>
        <v>0</v>
      </c>
      <c r="AC186" s="12">
        <f t="shared" si="21"/>
        <v>0</v>
      </c>
    </row>
    <row r="187" spans="1:29" x14ac:dyDescent="0.35">
      <c r="A187" s="10" t="s">
        <v>57</v>
      </c>
      <c r="B187" s="10"/>
      <c r="C187" s="10"/>
      <c r="D187" s="10"/>
      <c r="E187" s="10"/>
      <c r="F187" s="10"/>
      <c r="G187" s="12">
        <f t="shared" ref="G187:AC187" si="22">G135</f>
        <v>0</v>
      </c>
      <c r="H187" s="12">
        <f t="shared" si="22"/>
        <v>0</v>
      </c>
      <c r="I187" s="12">
        <f t="shared" si="22"/>
        <v>0</v>
      </c>
      <c r="J187" s="12">
        <f t="shared" si="22"/>
        <v>0</v>
      </c>
      <c r="K187" s="12">
        <f t="shared" si="22"/>
        <v>0</v>
      </c>
      <c r="L187" s="30">
        <f t="shared" si="22"/>
        <v>29842</v>
      </c>
      <c r="M187" s="12">
        <f t="shared" si="22"/>
        <v>0</v>
      </c>
      <c r="N187" s="30">
        <f t="shared" si="22"/>
        <v>23752</v>
      </c>
      <c r="O187" s="30">
        <f t="shared" si="22"/>
        <v>0</v>
      </c>
      <c r="P187" s="12">
        <f t="shared" si="22"/>
        <v>47000</v>
      </c>
      <c r="Q187" s="12">
        <f t="shared" si="22"/>
        <v>12000</v>
      </c>
      <c r="R187" s="12">
        <f t="shared" si="22"/>
        <v>12000</v>
      </c>
      <c r="S187" s="12">
        <f t="shared" si="22"/>
        <v>40150</v>
      </c>
      <c r="T187" s="12">
        <f t="shared" si="22"/>
        <v>26750</v>
      </c>
      <c r="U187" s="12">
        <f t="shared" si="22"/>
        <v>0</v>
      </c>
      <c r="V187" s="12">
        <f t="shared" si="22"/>
        <v>0</v>
      </c>
      <c r="W187" s="12">
        <f t="shared" si="22"/>
        <v>0</v>
      </c>
      <c r="X187" s="12">
        <f t="shared" si="22"/>
        <v>0</v>
      </c>
      <c r="Y187" s="12">
        <f t="shared" si="22"/>
        <v>0</v>
      </c>
      <c r="Z187" s="12">
        <f t="shared" si="22"/>
        <v>0</v>
      </c>
      <c r="AA187" s="12">
        <f t="shared" si="22"/>
        <v>0</v>
      </c>
      <c r="AB187" s="12">
        <f t="shared" si="22"/>
        <v>0</v>
      </c>
      <c r="AC187" s="12">
        <f t="shared" si="22"/>
        <v>0</v>
      </c>
    </row>
    <row r="188" spans="1:29" x14ac:dyDescent="0.35">
      <c r="A188" s="10" t="s">
        <v>39</v>
      </c>
      <c r="B188" s="10"/>
      <c r="C188" s="10"/>
      <c r="D188" s="10"/>
      <c r="E188" s="10"/>
      <c r="F188" s="10"/>
      <c r="G188" s="12">
        <f>G152</f>
        <v>0</v>
      </c>
      <c r="H188" s="12">
        <f>H152</f>
        <v>0</v>
      </c>
      <c r="I188" s="12">
        <f>I152</f>
        <v>360820</v>
      </c>
      <c r="J188" s="12">
        <f>J152</f>
        <v>17968</v>
      </c>
      <c r="K188" s="12" t="s">
        <v>2</v>
      </c>
      <c r="L188" s="30">
        <f t="shared" ref="L188:AC188" si="23">L152</f>
        <v>0</v>
      </c>
      <c r="M188" s="12">
        <f t="shared" si="23"/>
        <v>17971.309999999998</v>
      </c>
      <c r="N188" s="30">
        <f t="shared" si="23"/>
        <v>26866</v>
      </c>
      <c r="O188" s="37">
        <f t="shared" si="23"/>
        <v>500</v>
      </c>
      <c r="P188" s="12">
        <f t="shared" si="23"/>
        <v>13000</v>
      </c>
      <c r="Q188" s="12">
        <f t="shared" si="23"/>
        <v>0</v>
      </c>
      <c r="R188" s="12">
        <f t="shared" si="23"/>
        <v>94500</v>
      </c>
      <c r="S188" s="12">
        <f t="shared" si="23"/>
        <v>0</v>
      </c>
      <c r="T188" s="12">
        <f t="shared" si="23"/>
        <v>40000</v>
      </c>
      <c r="U188" s="12">
        <f t="shared" si="23"/>
        <v>0</v>
      </c>
      <c r="V188" s="12">
        <f t="shared" si="23"/>
        <v>0</v>
      </c>
      <c r="W188" s="12">
        <f t="shared" si="23"/>
        <v>6000</v>
      </c>
      <c r="X188" s="12">
        <f t="shared" si="23"/>
        <v>0</v>
      </c>
      <c r="Y188" s="12">
        <f t="shared" si="23"/>
        <v>0</v>
      </c>
      <c r="Z188" s="12">
        <f t="shared" si="23"/>
        <v>0</v>
      </c>
      <c r="AA188" s="12">
        <f t="shared" si="23"/>
        <v>75000</v>
      </c>
      <c r="AB188" s="12">
        <f t="shared" si="23"/>
        <v>0</v>
      </c>
      <c r="AC188" s="12">
        <f t="shared" si="23"/>
        <v>0</v>
      </c>
    </row>
    <row r="189" spans="1:29" x14ac:dyDescent="0.35">
      <c r="A189" s="10" t="s">
        <v>40</v>
      </c>
      <c r="B189" s="10"/>
      <c r="C189" s="10"/>
      <c r="D189" s="10"/>
      <c r="E189" s="10"/>
      <c r="F189" s="10"/>
      <c r="G189" s="12">
        <f t="shared" ref="G189:AC189" si="24">G168</f>
        <v>17782</v>
      </c>
      <c r="H189" s="12">
        <f t="shared" si="24"/>
        <v>-17782</v>
      </c>
      <c r="I189" s="12">
        <f t="shared" si="24"/>
        <v>4804</v>
      </c>
      <c r="J189" s="12">
        <f t="shared" si="24"/>
        <v>0</v>
      </c>
      <c r="K189" s="12">
        <f t="shared" si="24"/>
        <v>0</v>
      </c>
      <c r="L189" s="30">
        <f t="shared" si="24"/>
        <v>952</v>
      </c>
      <c r="M189" s="12">
        <f t="shared" si="24"/>
        <v>55135.539999999994</v>
      </c>
      <c r="N189" s="30">
        <f t="shared" si="24"/>
        <v>10549</v>
      </c>
      <c r="O189" s="30">
        <f t="shared" si="24"/>
        <v>135444</v>
      </c>
      <c r="P189" s="12">
        <f t="shared" si="24"/>
        <v>359261</v>
      </c>
      <c r="Q189" s="12">
        <f t="shared" si="24"/>
        <v>267000</v>
      </c>
      <c r="R189" s="12">
        <f t="shared" si="24"/>
        <v>50000</v>
      </c>
      <c r="S189" s="12">
        <f t="shared" si="24"/>
        <v>0</v>
      </c>
      <c r="T189" s="12">
        <f t="shared" si="24"/>
        <v>5000</v>
      </c>
      <c r="U189" s="12">
        <f t="shared" si="24"/>
        <v>15000</v>
      </c>
      <c r="V189" s="12">
        <f t="shared" si="24"/>
        <v>20000</v>
      </c>
      <c r="W189" s="12">
        <f t="shared" si="24"/>
        <v>8000</v>
      </c>
      <c r="X189" s="12">
        <f t="shared" si="24"/>
        <v>5000</v>
      </c>
      <c r="Y189" s="12">
        <f t="shared" si="24"/>
        <v>1000</v>
      </c>
      <c r="Z189" s="12">
        <f t="shared" si="24"/>
        <v>7000</v>
      </c>
      <c r="AA189" s="12">
        <f t="shared" si="24"/>
        <v>0</v>
      </c>
      <c r="AB189" s="12">
        <f t="shared" si="24"/>
        <v>5000</v>
      </c>
      <c r="AC189" s="12">
        <f t="shared" si="24"/>
        <v>0</v>
      </c>
    </row>
    <row r="190" spans="1:29" x14ac:dyDescent="0.35">
      <c r="A190" s="10" t="s">
        <v>45</v>
      </c>
      <c r="B190" s="10"/>
      <c r="C190" s="10"/>
      <c r="D190" s="10"/>
      <c r="E190" s="10"/>
      <c r="F190" s="10"/>
      <c r="G190" s="12">
        <f t="shared" ref="G190:AC190" si="25">G176</f>
        <v>0</v>
      </c>
      <c r="H190" s="12">
        <f t="shared" si="25"/>
        <v>0</v>
      </c>
      <c r="I190" s="12">
        <f t="shared" si="25"/>
        <v>8435</v>
      </c>
      <c r="J190" s="12">
        <f t="shared" si="25"/>
        <v>0</v>
      </c>
      <c r="K190" s="12">
        <f t="shared" si="25"/>
        <v>0</v>
      </c>
      <c r="L190" s="30">
        <f t="shared" si="25"/>
        <v>36156</v>
      </c>
      <c r="M190" s="12">
        <f t="shared" si="25"/>
        <v>0</v>
      </c>
      <c r="N190" s="30">
        <f t="shared" si="25"/>
        <v>29754</v>
      </c>
      <c r="O190" s="30">
        <f t="shared" si="25"/>
        <v>0</v>
      </c>
      <c r="P190" s="12">
        <f t="shared" si="25"/>
        <v>49563</v>
      </c>
      <c r="Q190" s="12">
        <f t="shared" si="25"/>
        <v>34000</v>
      </c>
      <c r="R190" s="12">
        <f t="shared" si="25"/>
        <v>0</v>
      </c>
      <c r="S190" s="12">
        <f t="shared" si="25"/>
        <v>0</v>
      </c>
      <c r="T190" s="12">
        <f t="shared" si="25"/>
        <v>0</v>
      </c>
      <c r="U190" s="12">
        <f t="shared" si="25"/>
        <v>0</v>
      </c>
      <c r="V190" s="12">
        <f t="shared" si="25"/>
        <v>0</v>
      </c>
      <c r="W190" s="12">
        <f t="shared" si="25"/>
        <v>0</v>
      </c>
      <c r="X190" s="12">
        <f t="shared" si="25"/>
        <v>0</v>
      </c>
      <c r="Y190" s="12">
        <f t="shared" si="25"/>
        <v>0</v>
      </c>
      <c r="Z190" s="12">
        <f t="shared" si="25"/>
        <v>0</v>
      </c>
      <c r="AA190" s="12">
        <f t="shared" si="25"/>
        <v>0</v>
      </c>
      <c r="AB190" s="12">
        <f t="shared" si="25"/>
        <v>0</v>
      </c>
      <c r="AC190" s="12">
        <f t="shared" si="25"/>
        <v>0</v>
      </c>
    </row>
    <row r="191" spans="1:29" x14ac:dyDescent="0.35">
      <c r="A191" s="10" t="s">
        <v>93</v>
      </c>
      <c r="B191" s="10"/>
      <c r="C191" s="10"/>
      <c r="D191" s="10"/>
      <c r="E191" s="10"/>
      <c r="F191" s="10"/>
      <c r="G191" s="12"/>
      <c r="H191" s="12">
        <v>79653.960000000006</v>
      </c>
      <c r="I191" s="12"/>
      <c r="J191" s="12"/>
      <c r="K191" s="12"/>
      <c r="L191" s="30"/>
      <c r="M191" s="12"/>
      <c r="N191" s="30"/>
      <c r="O191" s="30"/>
      <c r="P191" s="12"/>
      <c r="Q191" s="12"/>
      <c r="R191" s="12"/>
      <c r="S191" s="12"/>
      <c r="T191" s="12"/>
      <c r="U191" s="12"/>
      <c r="V191" s="12"/>
      <c r="W191" s="10"/>
      <c r="X191" s="10"/>
      <c r="Y191" s="10"/>
      <c r="Z191" s="10"/>
      <c r="AA191" s="10"/>
      <c r="AB191" s="10"/>
      <c r="AC191" s="10"/>
    </row>
    <row r="192" spans="1:29" x14ac:dyDescent="0.35">
      <c r="A192" s="10" t="s">
        <v>166</v>
      </c>
      <c r="B192" s="10"/>
      <c r="C192" s="10"/>
      <c r="D192" s="10"/>
      <c r="E192" s="10"/>
      <c r="F192" s="10"/>
      <c r="G192" s="12"/>
      <c r="H192" s="12"/>
      <c r="I192" s="12"/>
      <c r="J192" s="12"/>
      <c r="K192" s="12"/>
      <c r="L192" s="30"/>
      <c r="M192" s="12"/>
      <c r="N192" s="30">
        <v>4692</v>
      </c>
      <c r="O192" s="30"/>
      <c r="P192" s="12"/>
      <c r="Q192" s="12"/>
      <c r="R192" s="12"/>
      <c r="S192" s="12"/>
      <c r="T192" s="12"/>
      <c r="U192" s="12"/>
      <c r="V192" s="12"/>
      <c r="W192" s="10"/>
      <c r="X192" s="10"/>
      <c r="Y192" s="10"/>
      <c r="Z192" s="10"/>
      <c r="AA192" s="10"/>
      <c r="AB192" s="10"/>
      <c r="AC192" s="10"/>
    </row>
    <row r="193" spans="1:29" x14ac:dyDescent="0.35">
      <c r="A193" s="10" t="s">
        <v>154</v>
      </c>
      <c r="B193" s="10"/>
      <c r="C193" s="10"/>
      <c r="D193" s="10"/>
      <c r="E193" s="10">
        <v>5</v>
      </c>
      <c r="F193" s="10"/>
      <c r="G193" s="12"/>
      <c r="H193" s="12"/>
      <c r="I193" s="12">
        <f>I178</f>
        <v>106049</v>
      </c>
      <c r="J193" s="12">
        <f t="shared" ref="J193:AC193" si="26">J178</f>
        <v>0</v>
      </c>
      <c r="K193" s="12">
        <f t="shared" si="26"/>
        <v>0</v>
      </c>
      <c r="L193" s="30">
        <f t="shared" si="26"/>
        <v>0</v>
      </c>
      <c r="M193" s="12">
        <f t="shared" si="26"/>
        <v>31124.36</v>
      </c>
      <c r="N193" s="30">
        <v>94733</v>
      </c>
      <c r="O193" s="30">
        <f t="shared" si="26"/>
        <v>0</v>
      </c>
      <c r="P193" s="12">
        <f t="shared" si="26"/>
        <v>0</v>
      </c>
      <c r="Q193" s="12">
        <f t="shared" si="26"/>
        <v>0</v>
      </c>
      <c r="R193" s="12">
        <f t="shared" si="26"/>
        <v>0</v>
      </c>
      <c r="S193" s="12">
        <f t="shared" si="26"/>
        <v>113000</v>
      </c>
      <c r="T193" s="12">
        <f t="shared" si="26"/>
        <v>0</v>
      </c>
      <c r="U193" s="12">
        <f t="shared" si="26"/>
        <v>0</v>
      </c>
      <c r="V193" s="12">
        <f t="shared" si="26"/>
        <v>0</v>
      </c>
      <c r="W193" s="12">
        <f t="shared" si="26"/>
        <v>0</v>
      </c>
      <c r="X193" s="12">
        <f t="shared" si="26"/>
        <v>116500</v>
      </c>
      <c r="Y193" s="12">
        <f t="shared" si="26"/>
        <v>0</v>
      </c>
      <c r="Z193" s="12">
        <f t="shared" si="26"/>
        <v>0</v>
      </c>
      <c r="AA193" s="12">
        <f t="shared" si="26"/>
        <v>0</v>
      </c>
      <c r="AB193" s="12">
        <f t="shared" si="26"/>
        <v>0</v>
      </c>
      <c r="AC193" s="12">
        <f t="shared" si="26"/>
        <v>120000</v>
      </c>
    </row>
    <row r="194" spans="1:29" x14ac:dyDescent="0.35">
      <c r="A194" s="21" t="s">
        <v>0</v>
      </c>
      <c r="B194" s="21"/>
      <c r="C194" s="21"/>
      <c r="D194" s="21"/>
      <c r="E194" s="21"/>
      <c r="F194" s="18"/>
      <c r="G194" s="11">
        <f>SUM(G181:G191)</f>
        <v>27732</v>
      </c>
      <c r="H194" s="11">
        <f>SUM(H181:H191)</f>
        <v>80158.960000000006</v>
      </c>
      <c r="I194" s="11">
        <f>SUM(I181:I193)</f>
        <v>482719.51</v>
      </c>
      <c r="J194" s="11">
        <f t="shared" ref="J194:X194" si="27">SUM(J181:J193)</f>
        <v>159306</v>
      </c>
      <c r="K194" s="11">
        <f t="shared" si="27"/>
        <v>72126.5</v>
      </c>
      <c r="L194" s="22">
        <f>SUM(L181:L193)</f>
        <v>87557</v>
      </c>
      <c r="M194" s="11">
        <f t="shared" si="27"/>
        <v>217192.20999999996</v>
      </c>
      <c r="N194" s="22">
        <f t="shared" si="27"/>
        <v>445988</v>
      </c>
      <c r="O194" s="11">
        <f t="shared" si="27"/>
        <v>266898</v>
      </c>
      <c r="P194" s="22">
        <f t="shared" si="27"/>
        <v>554706</v>
      </c>
      <c r="Q194" s="22">
        <f t="shared" si="27"/>
        <v>349700</v>
      </c>
      <c r="R194" s="11">
        <f t="shared" si="27"/>
        <v>280000</v>
      </c>
      <c r="S194" s="22">
        <f t="shared" si="27"/>
        <v>641650</v>
      </c>
      <c r="T194" s="22">
        <f t="shared" si="27"/>
        <v>201750</v>
      </c>
      <c r="U194" s="22">
        <f t="shared" si="27"/>
        <v>25000</v>
      </c>
      <c r="V194" s="22">
        <f t="shared" si="27"/>
        <v>30000</v>
      </c>
      <c r="W194" s="22">
        <f t="shared" si="27"/>
        <v>14000</v>
      </c>
      <c r="X194" s="22">
        <f t="shared" si="27"/>
        <v>383100</v>
      </c>
      <c r="Y194" s="22">
        <f>SUM(Y181:Y191)</f>
        <v>1000</v>
      </c>
      <c r="Z194" s="22">
        <f>SUM(Z181:Z191)</f>
        <v>7000</v>
      </c>
      <c r="AA194" s="22">
        <f>SUM(AA181:AA191)</f>
        <v>75000</v>
      </c>
      <c r="AB194" s="22">
        <f>SUM(AB181:AB191)</f>
        <v>5000</v>
      </c>
      <c r="AC194" s="22">
        <f>SUM(AC181:AC191)</f>
        <v>96875</v>
      </c>
    </row>
    <row r="195" spans="1:29" x14ac:dyDescent="0.35">
      <c r="A195" s="10" t="s">
        <v>144</v>
      </c>
      <c r="B195" s="10"/>
      <c r="C195" s="10"/>
      <c r="D195" s="10"/>
      <c r="E195" s="10"/>
      <c r="F195" s="10"/>
      <c r="G195" s="12"/>
      <c r="H195" s="12"/>
      <c r="I195" s="12"/>
      <c r="J195" s="12">
        <v>-60000</v>
      </c>
      <c r="K195" s="12">
        <v>-60000</v>
      </c>
      <c r="L195" s="30">
        <v>-80000</v>
      </c>
      <c r="M195" s="12">
        <v>0</v>
      </c>
      <c r="N195" s="30">
        <v>0</v>
      </c>
      <c r="O195" s="30" t="s">
        <v>2</v>
      </c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</row>
    <row r="196" spans="1:29" x14ac:dyDescent="0.35">
      <c r="A196" s="10" t="s">
        <v>92</v>
      </c>
      <c r="B196" s="10"/>
      <c r="C196" s="10"/>
      <c r="D196" s="10"/>
      <c r="E196" s="10"/>
      <c r="F196" s="10"/>
      <c r="G196" s="12"/>
      <c r="H196" s="12">
        <v>164602.82999999999</v>
      </c>
      <c r="I196" s="12">
        <v>21300</v>
      </c>
      <c r="J196" s="12">
        <v>5529.95</v>
      </c>
      <c r="K196" s="12">
        <v>0</v>
      </c>
      <c r="L196" s="30">
        <v>16</v>
      </c>
      <c r="M196" s="12">
        <v>0</v>
      </c>
      <c r="N196" s="30">
        <v>0</v>
      </c>
      <c r="O196" s="30"/>
      <c r="P196" s="12"/>
      <c r="Q196" s="12"/>
      <c r="R196" s="12"/>
      <c r="S196" s="12"/>
      <c r="T196" s="12"/>
      <c r="U196" s="12"/>
      <c r="V196" s="12"/>
      <c r="W196" s="10"/>
      <c r="X196" s="10"/>
      <c r="Y196" s="10"/>
      <c r="Z196" s="10"/>
      <c r="AA196" s="10"/>
      <c r="AB196" s="10"/>
      <c r="AC196" s="10"/>
    </row>
    <row r="197" spans="1:29" x14ac:dyDescent="0.35">
      <c r="A197" s="10" t="s">
        <v>94</v>
      </c>
      <c r="B197" s="10"/>
      <c r="C197" s="10"/>
      <c r="D197" s="10"/>
      <c r="E197" s="10"/>
      <c r="F197" s="10"/>
      <c r="G197" s="12">
        <v>100000</v>
      </c>
      <c r="H197" s="12">
        <v>70000</v>
      </c>
      <c r="I197" s="12" t="s">
        <v>2</v>
      </c>
      <c r="J197" s="12">
        <v>47305</v>
      </c>
      <c r="K197" s="12">
        <v>70000</v>
      </c>
      <c r="L197" s="30">
        <v>100000</v>
      </c>
      <c r="M197" s="12">
        <v>100000</v>
      </c>
      <c r="N197" s="30">
        <v>100000</v>
      </c>
      <c r="O197" s="30">
        <v>196000</v>
      </c>
      <c r="P197" s="12">
        <v>75000</v>
      </c>
      <c r="Q197" s="12"/>
      <c r="R197" s="12"/>
      <c r="S197" s="12"/>
      <c r="T197" s="12"/>
      <c r="U197" s="12"/>
      <c r="V197" s="12"/>
      <c r="W197" s="10"/>
      <c r="X197" s="10"/>
      <c r="Y197" s="10"/>
      <c r="Z197" s="10"/>
      <c r="AA197" s="10"/>
      <c r="AB197" s="10"/>
      <c r="AC197" s="10"/>
    </row>
    <row r="198" spans="1:29" x14ac:dyDescent="0.35">
      <c r="A198" s="10" t="s">
        <v>1</v>
      </c>
      <c r="B198" s="10"/>
      <c r="C198" s="10"/>
      <c r="D198" s="10"/>
      <c r="E198" s="10"/>
      <c r="F198" s="10"/>
      <c r="G198" s="12"/>
      <c r="H198" s="12">
        <v>3740.55</v>
      </c>
      <c r="I198" s="12"/>
      <c r="J198" s="12">
        <v>2185</v>
      </c>
      <c r="K198" s="12">
        <v>5892.25</v>
      </c>
      <c r="L198" s="30">
        <v>9689.64</v>
      </c>
      <c r="M198" s="12">
        <v>10101</v>
      </c>
      <c r="N198" s="30">
        <v>11555</v>
      </c>
      <c r="O198" s="30">
        <v>14644</v>
      </c>
      <c r="P198" s="12">
        <v>17059</v>
      </c>
      <c r="Q198" s="12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</row>
    <row r="199" spans="1:29" x14ac:dyDescent="0.35">
      <c r="A199" s="10" t="s">
        <v>148</v>
      </c>
      <c r="B199" s="10"/>
      <c r="C199" s="10"/>
      <c r="D199" s="10"/>
      <c r="E199" s="10"/>
      <c r="F199" s="10"/>
      <c r="G199" s="12">
        <v>30000</v>
      </c>
      <c r="H199" s="12">
        <v>27500</v>
      </c>
      <c r="I199" s="12">
        <v>30000</v>
      </c>
      <c r="J199" s="12">
        <v>86160</v>
      </c>
      <c r="K199" s="12">
        <f>J199*1.03</f>
        <v>88744.8</v>
      </c>
      <c r="L199" s="30">
        <v>106488</v>
      </c>
      <c r="M199" s="12">
        <v>106488</v>
      </c>
      <c r="N199" s="30">
        <v>106488</v>
      </c>
      <c r="O199" s="30">
        <v>106488</v>
      </c>
      <c r="P199" s="12">
        <v>109884</v>
      </c>
      <c r="Q199" s="12">
        <v>109884</v>
      </c>
      <c r="R199" s="12">
        <f t="shared" ref="R199:AC199" si="28">Q199*1.03</f>
        <v>113180.52</v>
      </c>
      <c r="S199" s="12">
        <f t="shared" si="28"/>
        <v>116575.93560000001</v>
      </c>
      <c r="T199" s="12">
        <f t="shared" si="28"/>
        <v>120073.21366800001</v>
      </c>
      <c r="U199" s="12">
        <f t="shared" si="28"/>
        <v>123675.41007804002</v>
      </c>
      <c r="V199" s="12">
        <f t="shared" si="28"/>
        <v>127385.67238038122</v>
      </c>
      <c r="W199" s="12">
        <f t="shared" si="28"/>
        <v>131207.24255179265</v>
      </c>
      <c r="X199" s="12">
        <f t="shared" si="28"/>
        <v>135143.45982834641</v>
      </c>
      <c r="Y199" s="12">
        <f t="shared" si="28"/>
        <v>139197.76362319681</v>
      </c>
      <c r="Z199" s="12">
        <f t="shared" si="28"/>
        <v>143373.69653189273</v>
      </c>
      <c r="AA199" s="12">
        <f t="shared" si="28"/>
        <v>147674.90742784951</v>
      </c>
      <c r="AB199" s="12">
        <f t="shared" si="28"/>
        <v>152105.154650685</v>
      </c>
      <c r="AC199" s="12">
        <f t="shared" si="28"/>
        <v>156668.30929020557</v>
      </c>
    </row>
    <row r="200" spans="1:29" x14ac:dyDescent="0.35">
      <c r="A200" s="10" t="s">
        <v>156</v>
      </c>
      <c r="B200" s="10"/>
      <c r="C200" s="10"/>
      <c r="D200" s="10"/>
      <c r="E200" s="10"/>
      <c r="F200" s="10"/>
      <c r="G200" s="12"/>
      <c r="H200" s="12"/>
      <c r="I200" s="12">
        <v>51894</v>
      </c>
      <c r="J200" s="12">
        <v>-43567.76</v>
      </c>
      <c r="K200" s="12">
        <v>35339.379999999997</v>
      </c>
      <c r="L200" s="30">
        <v>0</v>
      </c>
      <c r="M200" s="12"/>
      <c r="N200" s="30">
        <v>454458</v>
      </c>
      <c r="O200" s="30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</row>
    <row r="201" spans="1:29" x14ac:dyDescent="0.35">
      <c r="A201" s="10" t="s">
        <v>147</v>
      </c>
      <c r="B201" s="10"/>
      <c r="C201" s="10"/>
      <c r="D201" s="10"/>
      <c r="E201" s="10"/>
      <c r="F201" s="10"/>
      <c r="G201" s="12">
        <v>1093.97</v>
      </c>
      <c r="H201" s="12">
        <v>762</v>
      </c>
      <c r="I201" s="12">
        <v>238</v>
      </c>
      <c r="J201" s="12">
        <v>8411.7000000000007</v>
      </c>
      <c r="K201" s="12">
        <v>-2784</v>
      </c>
      <c r="L201" s="30">
        <v>24</v>
      </c>
      <c r="M201" s="12">
        <v>25.37</v>
      </c>
      <c r="N201" s="30">
        <v>32</v>
      </c>
      <c r="O201" s="30">
        <v>43</v>
      </c>
      <c r="P201" s="12">
        <v>12</v>
      </c>
      <c r="Q201" s="12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</row>
    <row r="202" spans="1:29" x14ac:dyDescent="0.35">
      <c r="A202" t="s">
        <v>145</v>
      </c>
      <c r="G202" s="1">
        <f>G4-G194+G197+G199+G201</f>
        <v>399561.97</v>
      </c>
      <c r="H202" s="17">
        <f>G202-H194+SUM(H196:H201)</f>
        <v>586008.3899999999</v>
      </c>
      <c r="I202" s="17">
        <f>H202-I194+SUM(I196:I201)</f>
        <v>206720.87999999989</v>
      </c>
      <c r="J202" s="17">
        <f>I202-J194+SUM(J195:J201)</f>
        <v>93438.769999999888</v>
      </c>
      <c r="K202" s="17">
        <f>J202-K194+SUM(K195:K201)</f>
        <v>158504.6999999999</v>
      </c>
      <c r="L202" s="32">
        <f>K202-L194+SUM(L195:L201)</f>
        <v>207165.33999999991</v>
      </c>
      <c r="M202" s="17">
        <f t="shared" ref="M202:AB202" si="29">L202-M194+SUM(M195:M201)</f>
        <v>206587.49999999994</v>
      </c>
      <c r="N202" s="17">
        <f t="shared" si="29"/>
        <v>433132.49999999994</v>
      </c>
      <c r="O202" s="32">
        <f t="shared" si="29"/>
        <v>483409.49999999994</v>
      </c>
      <c r="P202" s="17">
        <f t="shared" si="29"/>
        <v>130658.49999999994</v>
      </c>
      <c r="Q202" s="17">
        <f t="shared" si="29"/>
        <v>-109157.50000000006</v>
      </c>
      <c r="R202" s="17">
        <f t="shared" si="29"/>
        <v>-275976.98000000004</v>
      </c>
      <c r="S202" s="17">
        <f t="shared" si="29"/>
        <v>-801051.04440000001</v>
      </c>
      <c r="T202" s="17">
        <f t="shared" si="29"/>
        <v>-882727.83073200006</v>
      </c>
      <c r="U202" s="17">
        <f t="shared" si="29"/>
        <v>-784052.42065396009</v>
      </c>
      <c r="V202" s="17">
        <f t="shared" si="29"/>
        <v>-686666.74827357882</v>
      </c>
      <c r="W202" s="17">
        <f t="shared" si="29"/>
        <v>-569459.50572178618</v>
      </c>
      <c r="X202" s="17">
        <f t="shared" si="29"/>
        <v>-817416.04589343979</v>
      </c>
      <c r="Y202" s="17">
        <f t="shared" si="29"/>
        <v>-679218.28227024293</v>
      </c>
      <c r="Z202" s="17">
        <f t="shared" si="29"/>
        <v>-542844.58573835017</v>
      </c>
      <c r="AA202" s="17">
        <f t="shared" si="29"/>
        <v>-470169.67831050069</v>
      </c>
      <c r="AB202" s="17">
        <f t="shared" si="29"/>
        <v>-323064.52365981566</v>
      </c>
      <c r="AC202" s="17">
        <f>AB202-AC194+SUM(AC196:AC201)</f>
        <v>-263271.21436961007</v>
      </c>
    </row>
    <row r="203" spans="1:29" x14ac:dyDescent="0.35">
      <c r="H203" s="1"/>
      <c r="I203" s="1"/>
      <c r="J203" s="1"/>
      <c r="K203" s="1"/>
      <c r="L203" s="28"/>
      <c r="M203" s="1"/>
      <c r="N203" s="1"/>
      <c r="O203" s="28"/>
      <c r="P203" s="1"/>
      <c r="Q203" s="1"/>
    </row>
  </sheetData>
  <printOptions headings="1" gridLines="1"/>
  <pageMargins left="0.45" right="0.45" top="0.75" bottom="0.75" header="0.3" footer="0.3"/>
  <pageSetup paperSize="5" scale="50" orientation="landscape" r:id="rId1"/>
  <headerFooter>
    <oddHeader xml:space="preserve">&amp;C&amp;14Timberline Condominium Association
Capital Reserve Study
</oddHeader>
  </headerFooter>
  <rowBreaks count="1" manualBreakCount="1"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96"/>
  <sheetViews>
    <sheetView tabSelected="1" workbookViewId="0">
      <pane ySplit="4" topLeftCell="A5" activePane="bottomLeft" state="frozen"/>
      <selection pane="bottomLeft" activeCell="M15" sqref="M15"/>
    </sheetView>
  </sheetViews>
  <sheetFormatPr defaultRowHeight="14.5" x14ac:dyDescent="0.35"/>
  <cols>
    <col min="1" max="1" width="31" customWidth="1"/>
    <col min="3" max="3" width="9.1796875" hidden="1" customWidth="1"/>
    <col min="4" max="4" width="10.54296875" customWidth="1"/>
    <col min="5" max="5" width="7.453125" bestFit="1" customWidth="1"/>
    <col min="6" max="6" width="11.7265625" customWidth="1"/>
    <col min="7" max="7" width="0.453125" customWidth="1"/>
    <col min="8" max="8" width="11.54296875" style="33" bestFit="1" customWidth="1"/>
    <col min="9" max="11" width="9.54296875" bestFit="1" customWidth="1"/>
    <col min="12" max="12" width="9.453125" bestFit="1" customWidth="1"/>
    <col min="13" max="13" width="9.54296875" bestFit="1" customWidth="1"/>
    <col min="14" max="14" width="10.54296875" bestFit="1" customWidth="1"/>
    <col min="15" max="15" width="9.54296875" bestFit="1" customWidth="1"/>
    <col min="16" max="16" width="9.453125" bestFit="1" customWidth="1"/>
    <col min="17" max="22" width="9.54296875" bestFit="1" customWidth="1"/>
    <col min="23" max="26" width="17.7265625" customWidth="1"/>
  </cols>
  <sheetData>
    <row r="1" spans="1:26" ht="15.5" x14ac:dyDescent="0.35">
      <c r="A1" s="39" t="s">
        <v>4</v>
      </c>
      <c r="B1" s="39"/>
      <c r="C1" s="39"/>
      <c r="D1" s="39" t="s">
        <v>5</v>
      </c>
      <c r="E1" s="39" t="s">
        <v>7</v>
      </c>
      <c r="F1" s="39" t="s">
        <v>9</v>
      </c>
      <c r="G1" s="40">
        <v>2009</v>
      </c>
      <c r="H1" s="40">
        <v>2017</v>
      </c>
      <c r="I1" s="40">
        <f t="shared" ref="I1:V1" si="0">H1+1</f>
        <v>2018</v>
      </c>
      <c r="J1" s="40">
        <f>I1+1</f>
        <v>2019</v>
      </c>
      <c r="K1" s="40">
        <f t="shared" si="0"/>
        <v>2020</v>
      </c>
      <c r="L1" s="40">
        <f t="shared" si="0"/>
        <v>2021</v>
      </c>
      <c r="M1" s="40">
        <f t="shared" si="0"/>
        <v>2022</v>
      </c>
      <c r="N1" s="40">
        <f t="shared" si="0"/>
        <v>2023</v>
      </c>
      <c r="O1" s="40">
        <f t="shared" si="0"/>
        <v>2024</v>
      </c>
      <c r="P1" s="40">
        <f t="shared" si="0"/>
        <v>2025</v>
      </c>
      <c r="Q1" s="40">
        <f t="shared" si="0"/>
        <v>2026</v>
      </c>
      <c r="R1" s="40">
        <f t="shared" si="0"/>
        <v>2027</v>
      </c>
      <c r="S1" s="40">
        <f t="shared" si="0"/>
        <v>2028</v>
      </c>
      <c r="T1" s="40">
        <f t="shared" si="0"/>
        <v>2029</v>
      </c>
      <c r="U1" s="40">
        <f t="shared" si="0"/>
        <v>2030</v>
      </c>
      <c r="V1" s="40">
        <f t="shared" si="0"/>
        <v>2031</v>
      </c>
    </row>
    <row r="2" spans="1:26" x14ac:dyDescent="0.35">
      <c r="A2" s="39" t="s">
        <v>11</v>
      </c>
      <c r="B2" s="39"/>
      <c r="C2" s="39" t="s">
        <v>2</v>
      </c>
      <c r="D2" s="39" t="s">
        <v>10</v>
      </c>
      <c r="E2" s="39" t="s">
        <v>6</v>
      </c>
      <c r="F2" s="39" t="s">
        <v>8</v>
      </c>
      <c r="G2" s="41" t="s">
        <v>99</v>
      </c>
      <c r="H2" s="41" t="s">
        <v>110</v>
      </c>
      <c r="I2" s="41" t="s">
        <v>111</v>
      </c>
      <c r="J2" s="41" t="s">
        <v>112</v>
      </c>
      <c r="K2" s="41" t="s">
        <v>113</v>
      </c>
      <c r="L2" s="41" t="s">
        <v>114</v>
      </c>
      <c r="M2" s="41" t="s">
        <v>115</v>
      </c>
      <c r="N2" s="41" t="s">
        <v>116</v>
      </c>
      <c r="O2" s="41" t="s">
        <v>117</v>
      </c>
      <c r="P2" s="41" t="s">
        <v>118</v>
      </c>
      <c r="Q2" s="41" t="s">
        <v>119</v>
      </c>
      <c r="R2" s="41" t="s">
        <v>120</v>
      </c>
      <c r="S2" s="41" t="s">
        <v>121</v>
      </c>
      <c r="T2" s="41" t="s">
        <v>122</v>
      </c>
      <c r="U2" s="41" t="s">
        <v>123</v>
      </c>
      <c r="V2" s="41" t="s">
        <v>124</v>
      </c>
      <c r="W2" s="3"/>
      <c r="X2" s="3"/>
      <c r="Y2" s="3"/>
      <c r="Z2" s="3"/>
    </row>
    <row r="3" spans="1:26" x14ac:dyDescent="0.35">
      <c r="A3" s="39" t="s">
        <v>4</v>
      </c>
      <c r="B3" s="39"/>
      <c r="C3" s="39"/>
      <c r="D3" s="39" t="s">
        <v>5</v>
      </c>
      <c r="E3" s="39" t="s">
        <v>7</v>
      </c>
      <c r="F3" s="39" t="s">
        <v>9</v>
      </c>
      <c r="G3" s="41" t="s">
        <v>98</v>
      </c>
      <c r="H3" s="41" t="s">
        <v>129</v>
      </c>
      <c r="I3" s="41" t="s">
        <v>130</v>
      </c>
      <c r="J3" s="41" t="s">
        <v>131</v>
      </c>
      <c r="K3" s="41" t="s">
        <v>132</v>
      </c>
      <c r="L3" s="41" t="s">
        <v>133</v>
      </c>
      <c r="M3" s="41" t="s">
        <v>134</v>
      </c>
      <c r="N3" s="41" t="s">
        <v>135</v>
      </c>
      <c r="O3" s="41" t="s">
        <v>136</v>
      </c>
      <c r="P3" s="41" t="s">
        <v>137</v>
      </c>
      <c r="Q3" s="41" t="s">
        <v>138</v>
      </c>
      <c r="R3" s="41" t="s">
        <v>139</v>
      </c>
      <c r="S3" s="41" t="s">
        <v>140</v>
      </c>
      <c r="T3" s="41" t="s">
        <v>141</v>
      </c>
      <c r="U3" s="41" t="s">
        <v>142</v>
      </c>
      <c r="V3" s="41" t="s">
        <v>143</v>
      </c>
    </row>
    <row r="4" spans="1:26" s="2" customFormat="1" ht="15" thickBot="1" x14ac:dyDescent="0.4">
      <c r="A4" s="42"/>
      <c r="B4" s="42"/>
      <c r="C4" s="42"/>
      <c r="D4" s="42"/>
      <c r="E4" s="42"/>
      <c r="F4" s="42"/>
      <c r="G4" s="43">
        <v>296200</v>
      </c>
      <c r="H4" s="43">
        <v>433133</v>
      </c>
      <c r="I4" s="43">
        <f>H194</f>
        <v>462221</v>
      </c>
      <c r="J4" s="43">
        <v>678889</v>
      </c>
      <c r="K4" s="43">
        <f>SUM(J195:J196)</f>
        <v>452878</v>
      </c>
      <c r="L4" s="43">
        <f>SUM(K194)</f>
        <v>344811</v>
      </c>
      <c r="M4" s="43">
        <f t="shared" ref="M4:V4" si="1">SUM(L194)</f>
        <v>71083</v>
      </c>
      <c r="N4" s="43">
        <f t="shared" si="1"/>
        <v>3748.1600000000035</v>
      </c>
      <c r="O4" s="43">
        <f t="shared" si="1"/>
        <v>54859.464800000016</v>
      </c>
      <c r="P4" s="43">
        <f t="shared" si="1"/>
        <v>205754.10874400003</v>
      </c>
      <c r="Q4" s="43">
        <f t="shared" si="1"/>
        <v>-164454.40799367995</v>
      </c>
      <c r="R4" s="43">
        <f t="shared" si="1"/>
        <v>-233249.18023349036</v>
      </c>
      <c r="S4" s="43">
        <f t="shared" si="1"/>
        <v>-32309.795640495053</v>
      </c>
      <c r="T4" s="43">
        <f t="shared" si="1"/>
        <v>166887.77049029013</v>
      </c>
      <c r="U4" s="43">
        <f t="shared" si="1"/>
        <v>302471.26360499888</v>
      </c>
      <c r="V4" s="43">
        <f t="shared" si="1"/>
        <v>512572.2615131489</v>
      </c>
    </row>
    <row r="5" spans="1:26" x14ac:dyDescent="0.35">
      <c r="A5" s="5" t="s">
        <v>12</v>
      </c>
      <c r="G5" s="1"/>
      <c r="H5" s="28"/>
      <c r="I5" s="1"/>
      <c r="J5" s="28"/>
      <c r="K5" s="33"/>
    </row>
    <row r="6" spans="1:26" x14ac:dyDescent="0.35">
      <c r="A6" s="6" t="s">
        <v>74</v>
      </c>
      <c r="B6" s="6"/>
      <c r="C6" s="6"/>
      <c r="D6" s="6">
        <v>2016</v>
      </c>
      <c r="E6" s="7">
        <v>25</v>
      </c>
      <c r="F6" s="6">
        <v>73000</v>
      </c>
      <c r="G6" s="8"/>
      <c r="H6" s="29">
        <v>38325</v>
      </c>
      <c r="I6" s="8"/>
      <c r="J6" s="29"/>
      <c r="K6" s="7"/>
      <c r="L6" s="6" t="s">
        <v>2</v>
      </c>
      <c r="M6" s="6" t="s">
        <v>2</v>
      </c>
      <c r="N6" s="6"/>
      <c r="O6" s="6"/>
      <c r="P6" s="6"/>
      <c r="Q6" s="6"/>
      <c r="R6" s="6"/>
      <c r="S6" s="6"/>
      <c r="T6" s="6"/>
      <c r="U6" s="6"/>
      <c r="V6" s="6"/>
    </row>
    <row r="7" spans="1:26" x14ac:dyDescent="0.35">
      <c r="A7" s="6" t="s">
        <v>150</v>
      </c>
      <c r="B7" s="6"/>
      <c r="C7" s="6"/>
      <c r="D7" s="6">
        <v>2000</v>
      </c>
      <c r="E7" s="6">
        <v>20</v>
      </c>
      <c r="F7" s="6">
        <v>110000</v>
      </c>
      <c r="G7" s="8"/>
      <c r="H7" s="29"/>
      <c r="I7" s="8"/>
      <c r="J7" s="29"/>
      <c r="K7" s="7"/>
      <c r="M7" s="6"/>
      <c r="O7" s="6"/>
      <c r="P7" s="6">
        <v>110000</v>
      </c>
      <c r="Q7" s="6"/>
      <c r="R7" s="6"/>
      <c r="S7" s="6"/>
      <c r="T7" s="6"/>
      <c r="U7" s="6"/>
      <c r="V7" s="6"/>
    </row>
    <row r="8" spans="1:26" x14ac:dyDescent="0.35">
      <c r="A8" s="6" t="s">
        <v>63</v>
      </c>
      <c r="B8" s="6"/>
      <c r="C8" s="6"/>
      <c r="D8" s="6">
        <v>2000</v>
      </c>
      <c r="E8" s="6">
        <v>50</v>
      </c>
      <c r="F8" s="6"/>
      <c r="G8" s="8"/>
      <c r="H8" s="29"/>
      <c r="I8" s="8"/>
      <c r="J8" s="29"/>
      <c r="K8" s="7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6" x14ac:dyDescent="0.35">
      <c r="A9" s="6" t="s">
        <v>65</v>
      </c>
      <c r="B9" s="6"/>
      <c r="C9" s="6"/>
      <c r="D9" s="6"/>
      <c r="E9" s="6"/>
      <c r="F9" s="6" t="s">
        <v>66</v>
      </c>
      <c r="G9" s="8"/>
      <c r="H9" s="29"/>
      <c r="I9" s="8"/>
      <c r="J9" s="29"/>
      <c r="K9" s="7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6" x14ac:dyDescent="0.35">
      <c r="A10" s="6" t="s">
        <v>151</v>
      </c>
      <c r="B10" s="6"/>
      <c r="C10" s="6"/>
      <c r="D10" s="6">
        <v>1995</v>
      </c>
      <c r="E10" s="6" t="s">
        <v>2</v>
      </c>
      <c r="F10" s="6"/>
      <c r="G10" s="8"/>
      <c r="H10" s="29" t="s">
        <v>2</v>
      </c>
      <c r="J10" s="29">
        <v>1344</v>
      </c>
      <c r="K10" s="7"/>
      <c r="L10" s="6">
        <v>10000</v>
      </c>
      <c r="N10" s="6"/>
      <c r="O10" s="6"/>
      <c r="P10" s="6"/>
      <c r="Q10" s="6"/>
      <c r="R10" s="6"/>
      <c r="S10" s="6"/>
      <c r="T10" s="6"/>
      <c r="U10" s="6"/>
      <c r="V10" s="6"/>
    </row>
    <row r="11" spans="1:26" x14ac:dyDescent="0.35">
      <c r="A11" s="6" t="s">
        <v>60</v>
      </c>
      <c r="B11" s="6"/>
      <c r="C11" s="6"/>
      <c r="D11" s="6">
        <v>2000</v>
      </c>
      <c r="E11" s="6">
        <v>40</v>
      </c>
      <c r="F11" s="6"/>
      <c r="G11" s="8"/>
      <c r="H11" s="29">
        <v>825</v>
      </c>
      <c r="I11" s="8"/>
      <c r="J11" s="29"/>
      <c r="K11" s="7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6" x14ac:dyDescent="0.35">
      <c r="A12" s="6" t="s">
        <v>15</v>
      </c>
      <c r="B12" s="6"/>
      <c r="C12" s="6"/>
      <c r="D12" s="6">
        <v>2000</v>
      </c>
      <c r="E12" s="6">
        <v>25</v>
      </c>
      <c r="F12" s="6" t="s">
        <v>66</v>
      </c>
      <c r="G12" s="8"/>
      <c r="H12" s="29"/>
      <c r="I12" s="8"/>
      <c r="J12" s="29"/>
      <c r="K12" s="7"/>
      <c r="L12" s="6"/>
      <c r="M12" s="6"/>
      <c r="N12" s="6"/>
      <c r="O12" s="6"/>
      <c r="P12" s="6"/>
      <c r="Q12" s="6">
        <v>12800</v>
      </c>
      <c r="R12" s="6"/>
      <c r="S12" s="6"/>
      <c r="T12" s="6"/>
      <c r="U12" s="6"/>
      <c r="V12" s="6"/>
    </row>
    <row r="13" spans="1:26" x14ac:dyDescent="0.35">
      <c r="A13" s="6" t="s">
        <v>95</v>
      </c>
      <c r="B13" s="6"/>
      <c r="C13" s="6"/>
      <c r="D13" s="6">
        <v>1970</v>
      </c>
      <c r="E13" s="6">
        <v>25</v>
      </c>
      <c r="F13" s="6" t="s">
        <v>67</v>
      </c>
      <c r="G13" s="8"/>
      <c r="H13" s="29">
        <v>1638</v>
      </c>
      <c r="I13" s="29">
        <v>2000</v>
      </c>
      <c r="J13" s="29"/>
      <c r="K13" s="7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6" x14ac:dyDescent="0.35">
      <c r="A14" s="6" t="s">
        <v>16</v>
      </c>
      <c r="B14" s="6"/>
      <c r="C14" s="6"/>
      <c r="D14" s="6">
        <v>2000</v>
      </c>
      <c r="E14" s="6">
        <v>20</v>
      </c>
      <c r="F14" s="6" t="s">
        <v>68</v>
      </c>
      <c r="G14" s="8"/>
      <c r="H14" s="29"/>
      <c r="I14" s="8"/>
      <c r="J14" s="29"/>
      <c r="K14" s="7"/>
      <c r="L14" s="6">
        <v>900</v>
      </c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6" x14ac:dyDescent="0.35">
      <c r="A15" s="6" t="s">
        <v>58</v>
      </c>
      <c r="B15" s="6"/>
      <c r="C15" s="6"/>
      <c r="D15" s="6">
        <v>2000</v>
      </c>
      <c r="E15" s="6">
        <v>30</v>
      </c>
      <c r="F15" s="6" t="s">
        <v>69</v>
      </c>
      <c r="G15" s="8"/>
      <c r="H15" s="29"/>
      <c r="I15" s="8"/>
      <c r="J15" s="29"/>
      <c r="K15" s="7"/>
      <c r="L15" s="6"/>
      <c r="M15" s="6"/>
      <c r="N15" s="6"/>
      <c r="O15" s="6"/>
      <c r="P15" s="6"/>
      <c r="Q15" s="6"/>
      <c r="R15" s="6"/>
      <c r="S15" s="6"/>
      <c r="T15" s="6"/>
      <c r="U15" s="6"/>
      <c r="V15" s="6">
        <v>12500</v>
      </c>
    </row>
    <row r="16" spans="1:26" x14ac:dyDescent="0.35">
      <c r="A16" s="6" t="s">
        <v>59</v>
      </c>
      <c r="B16" s="6"/>
      <c r="C16" s="6"/>
      <c r="D16" s="6">
        <v>2000</v>
      </c>
      <c r="E16" s="6">
        <v>25</v>
      </c>
      <c r="F16" s="6" t="s">
        <v>70</v>
      </c>
      <c r="G16" s="8"/>
      <c r="H16" s="29"/>
      <c r="I16" s="8"/>
      <c r="J16" s="29"/>
      <c r="K16" s="7"/>
      <c r="L16" s="6"/>
      <c r="M16" s="6"/>
      <c r="N16" s="6"/>
      <c r="O16" s="6"/>
      <c r="P16" s="6"/>
      <c r="Q16" s="6">
        <v>36000</v>
      </c>
      <c r="R16" s="6"/>
      <c r="S16" s="6"/>
      <c r="T16" s="6"/>
      <c r="U16" s="6"/>
      <c r="V16" s="6"/>
    </row>
    <row r="17" spans="1:22" x14ac:dyDescent="0.35">
      <c r="A17" s="6" t="s">
        <v>87</v>
      </c>
      <c r="B17" s="6"/>
      <c r="C17" s="6"/>
      <c r="D17" s="6">
        <v>1970</v>
      </c>
      <c r="E17" s="6"/>
      <c r="F17" s="6" t="s">
        <v>72</v>
      </c>
      <c r="G17" s="8"/>
      <c r="H17" s="29" t="s">
        <v>2</v>
      </c>
      <c r="I17" s="10"/>
      <c r="J17" s="46">
        <v>11000</v>
      </c>
      <c r="K17" s="29">
        <v>39093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x14ac:dyDescent="0.35">
      <c r="A18" s="6" t="s">
        <v>186</v>
      </c>
      <c r="B18" s="6"/>
      <c r="C18" s="6"/>
      <c r="D18" s="6"/>
      <c r="E18" s="6">
        <v>5</v>
      </c>
      <c r="F18" s="9">
        <v>0</v>
      </c>
      <c r="G18" s="8"/>
      <c r="H18" s="29"/>
      <c r="I18" s="8"/>
      <c r="J18" s="29">
        <v>10000</v>
      </c>
      <c r="K18" s="7">
        <v>3000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x14ac:dyDescent="0.35">
      <c r="A19" s="6" t="s">
        <v>91</v>
      </c>
      <c r="B19" s="6"/>
      <c r="C19" s="6"/>
      <c r="D19" s="6"/>
      <c r="E19" s="6"/>
      <c r="F19" s="6"/>
      <c r="G19" s="8"/>
      <c r="H19" s="29"/>
      <c r="I19" s="8"/>
      <c r="J19" s="29">
        <v>13817</v>
      </c>
      <c r="K19" s="33"/>
      <c r="L19" s="6"/>
      <c r="M19" s="6">
        <v>7500</v>
      </c>
      <c r="N19" s="6"/>
      <c r="O19" s="6"/>
      <c r="P19" s="6"/>
      <c r="Q19" s="6"/>
      <c r="R19" s="6"/>
      <c r="S19" s="6"/>
      <c r="T19" s="6"/>
      <c r="U19" s="6"/>
      <c r="V19" s="6"/>
    </row>
    <row r="20" spans="1:22" x14ac:dyDescent="0.35">
      <c r="A20" s="18" t="s">
        <v>77</v>
      </c>
      <c r="B20" s="18"/>
      <c r="C20" s="18"/>
      <c r="D20" s="18"/>
      <c r="E20" s="18"/>
      <c r="F20" s="18"/>
      <c r="G20" s="11">
        <f>SUM(G9:G19)</f>
        <v>0</v>
      </c>
      <c r="H20" s="11">
        <f t="shared" ref="H20:V20" si="2">SUM(H6:H19)</f>
        <v>40788</v>
      </c>
      <c r="I20" s="11">
        <f t="shared" si="2"/>
        <v>2000</v>
      </c>
      <c r="J20" s="11">
        <f>SUM(J6:J19)</f>
        <v>36161</v>
      </c>
      <c r="K20" s="11">
        <f>SUM(K6:K19)</f>
        <v>42093</v>
      </c>
      <c r="L20" s="11">
        <f t="shared" si="2"/>
        <v>10900</v>
      </c>
      <c r="M20" s="11">
        <f t="shared" si="2"/>
        <v>7500</v>
      </c>
      <c r="N20" s="11">
        <f t="shared" si="2"/>
        <v>0</v>
      </c>
      <c r="O20" s="11">
        <f t="shared" si="2"/>
        <v>0</v>
      </c>
      <c r="P20" s="11">
        <f t="shared" si="2"/>
        <v>110000</v>
      </c>
      <c r="Q20" s="11">
        <f t="shared" si="2"/>
        <v>48800</v>
      </c>
      <c r="R20" s="11">
        <f t="shared" si="2"/>
        <v>0</v>
      </c>
      <c r="S20" s="11">
        <f t="shared" si="2"/>
        <v>0</v>
      </c>
      <c r="T20" s="11">
        <f t="shared" si="2"/>
        <v>0</v>
      </c>
      <c r="U20" s="11">
        <f t="shared" si="2"/>
        <v>0</v>
      </c>
      <c r="V20" s="11">
        <f t="shared" si="2"/>
        <v>12500</v>
      </c>
    </row>
    <row r="21" spans="1:22" x14ac:dyDescent="0.35">
      <c r="A21" s="10"/>
      <c r="B21" s="10"/>
      <c r="C21" s="10"/>
      <c r="D21" s="10"/>
      <c r="E21" s="10"/>
      <c r="F21" s="10"/>
      <c r="G21" s="12"/>
      <c r="H21" s="30"/>
      <c r="I21" s="12"/>
      <c r="J21" s="30"/>
      <c r="K21" s="30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</row>
    <row r="22" spans="1:22" x14ac:dyDescent="0.35">
      <c r="A22" s="13" t="s">
        <v>18</v>
      </c>
      <c r="B22" s="10"/>
      <c r="C22" s="10"/>
      <c r="D22" s="10"/>
      <c r="E22" s="10"/>
      <c r="F22" s="10"/>
      <c r="G22" s="12"/>
      <c r="H22" s="30"/>
      <c r="I22" s="12"/>
      <c r="J22" s="30"/>
      <c r="K22" s="38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</row>
    <row r="23" spans="1:22" x14ac:dyDescent="0.35">
      <c r="A23" s="6" t="s">
        <v>74</v>
      </c>
      <c r="B23" s="6"/>
      <c r="C23" s="6"/>
      <c r="D23" s="6">
        <v>2016</v>
      </c>
      <c r="E23" s="7"/>
      <c r="F23" s="6">
        <v>73000</v>
      </c>
      <c r="G23" s="8"/>
      <c r="H23" s="30"/>
      <c r="I23" s="12"/>
      <c r="J23" s="30"/>
      <c r="K23" s="38"/>
      <c r="L23" s="10"/>
      <c r="M23" s="10"/>
      <c r="N23" s="10" t="s">
        <v>2</v>
      </c>
      <c r="O23" s="10"/>
      <c r="P23" s="10"/>
      <c r="Q23" s="10"/>
      <c r="R23" s="10"/>
      <c r="S23" s="10"/>
      <c r="T23" s="10"/>
      <c r="U23" s="10"/>
      <c r="V23" s="10"/>
    </row>
    <row r="24" spans="1:22" x14ac:dyDescent="0.35">
      <c r="A24" s="6" t="s">
        <v>150</v>
      </c>
      <c r="B24" s="6"/>
      <c r="C24" s="6"/>
      <c r="D24" s="6">
        <v>2000</v>
      </c>
      <c r="E24" s="6">
        <v>20</v>
      </c>
      <c r="F24" s="6">
        <v>110000</v>
      </c>
      <c r="G24" s="8"/>
      <c r="H24" s="30"/>
      <c r="I24" s="12"/>
      <c r="J24" s="30"/>
      <c r="K24" s="38"/>
      <c r="M24" s="10"/>
      <c r="O24" s="10"/>
      <c r="P24" s="10">
        <v>110000</v>
      </c>
      <c r="Q24" s="10"/>
      <c r="R24" s="10"/>
      <c r="S24" s="10"/>
      <c r="T24" s="10"/>
      <c r="U24" s="10"/>
      <c r="V24" s="10"/>
    </row>
    <row r="25" spans="1:22" x14ac:dyDescent="0.35">
      <c r="A25" s="6" t="s">
        <v>63</v>
      </c>
      <c r="B25" s="6"/>
      <c r="C25" s="6"/>
      <c r="D25" s="6">
        <v>2000</v>
      </c>
      <c r="E25" s="6">
        <v>50</v>
      </c>
      <c r="F25" s="6"/>
      <c r="G25" s="8"/>
      <c r="H25" s="30"/>
      <c r="I25" s="12"/>
      <c r="J25" s="30"/>
      <c r="K25" s="38"/>
      <c r="L25" s="10">
        <v>8000</v>
      </c>
      <c r="M25" s="10"/>
      <c r="N25" s="10"/>
      <c r="O25" s="10"/>
      <c r="P25" s="10"/>
      <c r="Q25" s="10"/>
      <c r="R25" s="10"/>
      <c r="S25" s="10"/>
      <c r="T25" s="10"/>
      <c r="U25" s="10"/>
      <c r="V25" s="10"/>
    </row>
    <row r="26" spans="1:22" x14ac:dyDescent="0.35">
      <c r="A26" s="6" t="s">
        <v>64</v>
      </c>
      <c r="B26" s="6"/>
      <c r="C26" s="6"/>
      <c r="D26" s="6"/>
      <c r="E26" s="6"/>
      <c r="F26" s="6" t="s">
        <v>2</v>
      </c>
      <c r="G26" s="8"/>
      <c r="H26" s="30"/>
      <c r="I26" s="12"/>
      <c r="J26" s="30"/>
      <c r="K26" s="38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22" x14ac:dyDescent="0.35">
      <c r="A27" s="6" t="s">
        <v>65</v>
      </c>
      <c r="B27" s="6"/>
      <c r="C27" s="6"/>
      <c r="D27" s="6"/>
      <c r="E27" s="6"/>
      <c r="F27" s="6" t="s">
        <v>66</v>
      </c>
      <c r="G27" s="8"/>
      <c r="H27" s="30"/>
      <c r="I27" s="12" t="s">
        <v>2</v>
      </c>
      <c r="J27" s="30"/>
      <c r="K27" s="38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1:22" x14ac:dyDescent="0.35">
      <c r="A28" s="6" t="s">
        <v>151</v>
      </c>
      <c r="B28" s="6"/>
      <c r="C28" s="6"/>
      <c r="D28" s="6">
        <v>1995</v>
      </c>
      <c r="E28" s="6" t="s">
        <v>2</v>
      </c>
      <c r="F28" s="6"/>
      <c r="G28" s="8"/>
      <c r="H28" s="30"/>
      <c r="I28" s="12"/>
      <c r="J28" s="30">
        <v>1344</v>
      </c>
      <c r="K28" s="33"/>
      <c r="L28" s="10">
        <v>8000</v>
      </c>
      <c r="M28" s="10">
        <v>8000</v>
      </c>
      <c r="N28" s="10"/>
      <c r="O28" s="10">
        <v>10000</v>
      </c>
      <c r="P28" s="10"/>
      <c r="Q28" s="10"/>
      <c r="R28" s="10"/>
      <c r="S28" s="10"/>
      <c r="T28" s="10"/>
      <c r="U28" s="10"/>
      <c r="V28" s="10"/>
    </row>
    <row r="29" spans="1:22" x14ac:dyDescent="0.35">
      <c r="A29" s="6" t="s">
        <v>60</v>
      </c>
      <c r="B29" s="6"/>
      <c r="C29" s="6"/>
      <c r="D29" s="6">
        <v>2000</v>
      </c>
      <c r="E29" s="6">
        <v>40</v>
      </c>
      <c r="F29" s="6"/>
      <c r="G29" s="8"/>
      <c r="H29" s="30">
        <v>825</v>
      </c>
      <c r="I29" s="12"/>
      <c r="J29" s="30"/>
      <c r="K29" s="38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</row>
    <row r="30" spans="1:22" x14ac:dyDescent="0.35">
      <c r="A30" s="6" t="s">
        <v>15</v>
      </c>
      <c r="B30" s="6"/>
      <c r="C30" s="6"/>
      <c r="D30" s="6">
        <v>2000</v>
      </c>
      <c r="E30" s="6">
        <v>25</v>
      </c>
      <c r="F30" s="6" t="s">
        <v>66</v>
      </c>
      <c r="G30" s="8"/>
      <c r="H30" s="30"/>
      <c r="I30" s="12"/>
      <c r="J30" s="30"/>
      <c r="K30" s="38"/>
      <c r="L30" s="10"/>
      <c r="M30" s="10"/>
      <c r="N30" s="10"/>
      <c r="O30" s="10"/>
      <c r="P30" s="10"/>
      <c r="Q30" s="10">
        <v>12800</v>
      </c>
      <c r="R30" s="10"/>
      <c r="S30" s="10"/>
      <c r="T30" s="10"/>
      <c r="U30" s="10"/>
      <c r="V30" s="10"/>
    </row>
    <row r="31" spans="1:22" x14ac:dyDescent="0.35">
      <c r="A31" s="6" t="s">
        <v>95</v>
      </c>
      <c r="B31" s="6"/>
      <c r="C31" s="6"/>
      <c r="D31" s="6">
        <v>1970</v>
      </c>
      <c r="E31" s="6">
        <v>25</v>
      </c>
      <c r="F31" s="6"/>
      <c r="G31" s="8"/>
      <c r="H31" s="30">
        <v>1638</v>
      </c>
      <c r="I31" s="30">
        <v>2000</v>
      </c>
      <c r="J31" s="30"/>
      <c r="K31" s="38"/>
      <c r="L31" s="10">
        <v>2100</v>
      </c>
      <c r="M31" s="10"/>
      <c r="N31" s="10"/>
      <c r="O31" s="10"/>
      <c r="P31" s="10"/>
      <c r="Q31" s="10"/>
      <c r="R31" s="10"/>
      <c r="S31" s="10"/>
      <c r="T31" s="10"/>
      <c r="U31" s="10"/>
      <c r="V31" s="10"/>
    </row>
    <row r="32" spans="1:22" x14ac:dyDescent="0.35">
      <c r="A32" s="6" t="s">
        <v>16</v>
      </c>
      <c r="B32" s="6"/>
      <c r="C32" s="6"/>
      <c r="D32" s="6">
        <v>2000</v>
      </c>
      <c r="E32" s="6">
        <v>20</v>
      </c>
      <c r="F32" s="6" t="s">
        <v>68</v>
      </c>
      <c r="G32" s="8"/>
      <c r="H32" s="30"/>
      <c r="I32" s="12"/>
      <c r="J32" s="30"/>
      <c r="K32" s="38"/>
      <c r="L32" s="10">
        <v>900</v>
      </c>
      <c r="M32" s="10"/>
      <c r="N32" s="10"/>
      <c r="O32" s="10"/>
      <c r="P32" s="10"/>
      <c r="Q32" s="10"/>
      <c r="R32" s="10"/>
      <c r="S32" s="10"/>
      <c r="T32" s="10"/>
      <c r="U32" s="10"/>
      <c r="V32" s="10"/>
    </row>
    <row r="33" spans="1:22" x14ac:dyDescent="0.35">
      <c r="A33" s="6" t="s">
        <v>58</v>
      </c>
      <c r="B33" s="6"/>
      <c r="C33" s="6"/>
      <c r="D33" s="6">
        <v>2000</v>
      </c>
      <c r="E33" s="6">
        <v>30</v>
      </c>
      <c r="F33" s="6" t="s">
        <v>69</v>
      </c>
      <c r="G33" s="8"/>
      <c r="H33" s="30"/>
      <c r="I33" s="12"/>
      <c r="J33" s="30"/>
      <c r="K33" s="38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>
        <v>12500</v>
      </c>
    </row>
    <row r="34" spans="1:22" x14ac:dyDescent="0.35">
      <c r="A34" s="6" t="s">
        <v>59</v>
      </c>
      <c r="B34" s="6"/>
      <c r="C34" s="6"/>
      <c r="D34" s="6">
        <v>2000</v>
      </c>
      <c r="E34" s="6">
        <v>25</v>
      </c>
      <c r="F34" s="6" t="s">
        <v>70</v>
      </c>
      <c r="G34" s="8"/>
      <c r="H34" s="30"/>
      <c r="I34" s="12"/>
      <c r="J34" s="30"/>
      <c r="K34" s="38"/>
      <c r="L34" s="10"/>
      <c r="M34" s="10"/>
      <c r="N34" s="10"/>
      <c r="O34" s="10"/>
      <c r="P34" s="10"/>
      <c r="Q34" s="10">
        <v>36000</v>
      </c>
      <c r="R34" s="10"/>
      <c r="S34" s="10"/>
      <c r="T34" s="10"/>
      <c r="U34" s="10"/>
      <c r="V34" s="10"/>
    </row>
    <row r="35" spans="1:22" x14ac:dyDescent="0.35">
      <c r="A35" s="6" t="s">
        <v>17</v>
      </c>
      <c r="B35" s="6"/>
      <c r="C35" s="6"/>
      <c r="D35" s="6">
        <v>1970</v>
      </c>
      <c r="E35" s="6"/>
      <c r="F35" s="6"/>
      <c r="G35" s="8"/>
      <c r="H35" s="30" t="s">
        <v>2</v>
      </c>
      <c r="J35" s="47">
        <v>11000</v>
      </c>
      <c r="K35" s="30">
        <v>39093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</row>
    <row r="36" spans="1:22" x14ac:dyDescent="0.35">
      <c r="A36" s="6" t="s">
        <v>71</v>
      </c>
      <c r="B36" s="6"/>
      <c r="C36" s="6"/>
      <c r="D36" s="6"/>
      <c r="E36" s="6"/>
      <c r="F36" s="6" t="s">
        <v>2</v>
      </c>
      <c r="G36" s="8"/>
      <c r="H36" s="30"/>
      <c r="I36" s="12"/>
      <c r="J36" s="30"/>
      <c r="K36" s="38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</row>
    <row r="37" spans="1:22" x14ac:dyDescent="0.35">
      <c r="A37" s="6" t="s">
        <v>186</v>
      </c>
      <c r="B37" s="6"/>
      <c r="C37" s="6"/>
      <c r="D37" s="6"/>
      <c r="E37" s="6">
        <v>5</v>
      </c>
      <c r="F37" s="9">
        <v>3100</v>
      </c>
      <c r="G37" s="8"/>
      <c r="H37" s="30"/>
      <c r="I37" s="12"/>
      <c r="J37" s="30">
        <v>10000</v>
      </c>
      <c r="K37" s="38">
        <v>4000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</row>
    <row r="38" spans="1:22" x14ac:dyDescent="0.35">
      <c r="A38" s="18" t="s">
        <v>78</v>
      </c>
      <c r="B38" s="18"/>
      <c r="C38" s="18"/>
      <c r="D38" s="18"/>
      <c r="E38" s="18"/>
      <c r="F38" s="18"/>
      <c r="G38" s="11">
        <f t="shared" ref="G38:V38" si="3">SUM(G23:G37)</f>
        <v>0</v>
      </c>
      <c r="H38" s="11">
        <f t="shared" si="3"/>
        <v>2463</v>
      </c>
      <c r="I38" s="11">
        <f t="shared" si="3"/>
        <v>2000</v>
      </c>
      <c r="J38" s="11">
        <f>SUM(J23:J37)</f>
        <v>22344</v>
      </c>
      <c r="K38" s="11">
        <f t="shared" si="3"/>
        <v>43093</v>
      </c>
      <c r="L38" s="11">
        <f t="shared" si="3"/>
        <v>19000</v>
      </c>
      <c r="M38" s="11">
        <f t="shared" si="3"/>
        <v>8000</v>
      </c>
      <c r="N38" s="11">
        <f t="shared" si="3"/>
        <v>0</v>
      </c>
      <c r="O38" s="11">
        <f t="shared" si="3"/>
        <v>10000</v>
      </c>
      <c r="P38" s="11">
        <f t="shared" si="3"/>
        <v>110000</v>
      </c>
      <c r="Q38" s="11">
        <f t="shared" si="3"/>
        <v>48800</v>
      </c>
      <c r="R38" s="11">
        <f t="shared" si="3"/>
        <v>0</v>
      </c>
      <c r="S38" s="11">
        <f t="shared" si="3"/>
        <v>0</v>
      </c>
      <c r="T38" s="11">
        <f t="shared" si="3"/>
        <v>0</v>
      </c>
      <c r="U38" s="11">
        <f t="shared" si="3"/>
        <v>0</v>
      </c>
      <c r="V38" s="11">
        <f t="shared" si="3"/>
        <v>12500</v>
      </c>
    </row>
    <row r="39" spans="1:22" s="33" customFormat="1" ht="16.5" customHeight="1" x14ac:dyDescent="0.35"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</row>
    <row r="40" spans="1:22" ht="15.5" x14ac:dyDescent="0.35">
      <c r="A40" s="39" t="s">
        <v>179</v>
      </c>
      <c r="B40" s="39"/>
      <c r="C40" s="39"/>
      <c r="D40" s="39" t="s">
        <v>5</v>
      </c>
      <c r="E40" s="39" t="s">
        <v>7</v>
      </c>
      <c r="F40" s="39" t="s">
        <v>9</v>
      </c>
      <c r="G40" s="40">
        <v>2009</v>
      </c>
      <c r="H40" s="40">
        <v>2017</v>
      </c>
      <c r="I40" s="40">
        <f t="shared" ref="I40" si="4">H40+1</f>
        <v>2018</v>
      </c>
      <c r="J40" s="40">
        <f>I40+1</f>
        <v>2019</v>
      </c>
      <c r="K40" s="40">
        <f t="shared" ref="K40" si="5">J40+1</f>
        <v>2020</v>
      </c>
      <c r="L40" s="40">
        <f t="shared" ref="L40" si="6">K40+1</f>
        <v>2021</v>
      </c>
      <c r="M40" s="40">
        <f t="shared" ref="M40" si="7">L40+1</f>
        <v>2022</v>
      </c>
      <c r="N40" s="40">
        <f t="shared" ref="N40" si="8">M40+1</f>
        <v>2023</v>
      </c>
      <c r="O40" s="40">
        <f t="shared" ref="O40" si="9">N40+1</f>
        <v>2024</v>
      </c>
      <c r="P40" s="40">
        <f t="shared" ref="P40" si="10">O40+1</f>
        <v>2025</v>
      </c>
      <c r="Q40" s="40">
        <f t="shared" ref="Q40" si="11">P40+1</f>
        <v>2026</v>
      </c>
      <c r="R40" s="40">
        <f t="shared" ref="R40" si="12">Q40+1</f>
        <v>2027</v>
      </c>
      <c r="S40" s="40">
        <f t="shared" ref="S40" si="13">R40+1</f>
        <v>2028</v>
      </c>
      <c r="T40" s="40">
        <f t="shared" ref="T40" si="14">S40+1</f>
        <v>2029</v>
      </c>
      <c r="U40" s="40">
        <f t="shared" ref="U40" si="15">T40+1</f>
        <v>2030</v>
      </c>
      <c r="V40" s="40">
        <f t="shared" ref="V40" si="16">U40+1</f>
        <v>2031</v>
      </c>
    </row>
    <row r="41" spans="1:22" x14ac:dyDescent="0.35">
      <c r="A41" s="10"/>
      <c r="B41" s="10"/>
      <c r="C41" s="10"/>
      <c r="D41" s="10"/>
      <c r="E41" s="10"/>
      <c r="F41" s="10"/>
      <c r="G41" s="12"/>
      <c r="H41" s="30"/>
      <c r="I41" s="12"/>
      <c r="J41" s="30"/>
      <c r="K41" s="30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x14ac:dyDescent="0.35">
      <c r="A42" s="13" t="s">
        <v>19</v>
      </c>
      <c r="B42" s="10"/>
      <c r="C42" s="10"/>
      <c r="D42" s="10"/>
      <c r="E42" s="10"/>
      <c r="F42" s="10"/>
      <c r="G42" s="12"/>
      <c r="H42" s="30"/>
      <c r="I42" s="12"/>
      <c r="J42" s="30"/>
      <c r="K42" s="38"/>
      <c r="L42" s="10"/>
      <c r="M42" s="10"/>
      <c r="N42" s="10"/>
      <c r="O42" s="10" t="s">
        <v>2</v>
      </c>
      <c r="P42" s="10"/>
      <c r="Q42" s="10"/>
      <c r="R42" s="10"/>
      <c r="S42" s="10"/>
      <c r="T42" s="10"/>
      <c r="U42" s="10"/>
      <c r="V42" s="10"/>
    </row>
    <row r="43" spans="1:22" x14ac:dyDescent="0.35">
      <c r="A43" s="6" t="s">
        <v>74</v>
      </c>
      <c r="B43" s="6"/>
      <c r="C43" s="6"/>
      <c r="D43" s="6">
        <v>2016</v>
      </c>
      <c r="E43" s="7">
        <v>25</v>
      </c>
      <c r="F43" s="6">
        <v>73000</v>
      </c>
      <c r="G43" s="12"/>
      <c r="H43" s="30" t="s">
        <v>2</v>
      </c>
      <c r="I43" s="12"/>
      <c r="J43" s="30"/>
      <c r="K43" s="38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spans="1:22" x14ac:dyDescent="0.35">
      <c r="A44" s="6" t="s">
        <v>150</v>
      </c>
      <c r="B44" s="6"/>
      <c r="C44" s="6"/>
      <c r="D44" s="6">
        <v>2000</v>
      </c>
      <c r="E44" s="6">
        <v>20</v>
      </c>
      <c r="F44" s="6">
        <v>110000</v>
      </c>
      <c r="G44" s="12"/>
      <c r="H44" s="30"/>
      <c r="I44" s="12"/>
      <c r="J44" s="30"/>
      <c r="K44" s="38"/>
      <c r="M44" s="10"/>
      <c r="N44" s="10"/>
      <c r="O44" s="10"/>
      <c r="P44" s="10">
        <v>110000</v>
      </c>
      <c r="Q44" s="10"/>
      <c r="R44" s="10"/>
      <c r="S44" s="10"/>
      <c r="T44" s="10"/>
      <c r="U44" s="10"/>
      <c r="V44" s="10"/>
    </row>
    <row r="45" spans="1:22" x14ac:dyDescent="0.35">
      <c r="A45" s="6" t="s">
        <v>63</v>
      </c>
      <c r="B45" s="6"/>
      <c r="C45" s="6"/>
      <c r="D45" s="6">
        <v>2000</v>
      </c>
      <c r="E45" s="6">
        <v>50</v>
      </c>
      <c r="F45" s="6"/>
      <c r="G45" s="12"/>
      <c r="H45" s="30"/>
      <c r="I45" s="12"/>
      <c r="J45" s="30"/>
      <c r="K45" s="38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2" x14ac:dyDescent="0.35">
      <c r="A46" s="6" t="s">
        <v>64</v>
      </c>
      <c r="B46" s="6"/>
      <c r="C46" s="6"/>
      <c r="D46" s="6"/>
      <c r="E46" s="6"/>
      <c r="F46" s="6"/>
      <c r="G46" s="12"/>
      <c r="H46" s="30"/>
      <c r="I46" s="12"/>
      <c r="J46" s="30"/>
      <c r="K46" s="38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2" x14ac:dyDescent="0.35">
      <c r="A47" s="6" t="s">
        <v>65</v>
      </c>
      <c r="B47" s="6"/>
      <c r="C47" s="6"/>
      <c r="D47" s="6"/>
      <c r="E47" s="6"/>
      <c r="F47" s="6" t="s">
        <v>66</v>
      </c>
      <c r="G47" s="12"/>
      <c r="H47" s="30"/>
      <c r="I47" s="12"/>
      <c r="J47" s="30"/>
      <c r="K47" s="38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1:22" x14ac:dyDescent="0.35">
      <c r="A48" s="6" t="s">
        <v>151</v>
      </c>
      <c r="B48" s="6"/>
      <c r="C48" s="6"/>
      <c r="D48" s="6">
        <v>1995</v>
      </c>
      <c r="E48" s="6" t="s">
        <v>2</v>
      </c>
      <c r="F48" s="6">
        <v>20000</v>
      </c>
      <c r="G48" s="12"/>
      <c r="H48" s="30" t="s">
        <v>2</v>
      </c>
      <c r="I48" s="12">
        <v>0</v>
      </c>
      <c r="J48" s="30">
        <v>1344</v>
      </c>
      <c r="K48" s="38"/>
      <c r="L48" s="10">
        <v>8000</v>
      </c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spans="1:22" x14ac:dyDescent="0.35">
      <c r="A49" s="6" t="s">
        <v>60</v>
      </c>
      <c r="B49" s="6"/>
      <c r="C49" s="6"/>
      <c r="D49" s="6">
        <v>2000</v>
      </c>
      <c r="E49" s="6">
        <v>40</v>
      </c>
      <c r="F49" s="6"/>
      <c r="G49" s="12"/>
      <c r="H49" s="30">
        <v>825</v>
      </c>
      <c r="I49" s="12"/>
      <c r="J49" s="30"/>
      <c r="K49" s="38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1:22" x14ac:dyDescent="0.35">
      <c r="A50" s="6" t="s">
        <v>15</v>
      </c>
      <c r="B50" s="6"/>
      <c r="C50" s="6"/>
      <c r="D50" s="6">
        <v>2000</v>
      </c>
      <c r="E50" s="6">
        <v>25</v>
      </c>
      <c r="F50" s="6" t="s">
        <v>66</v>
      </c>
      <c r="G50" s="12"/>
      <c r="H50" s="30"/>
      <c r="I50" s="12"/>
      <c r="J50" s="30"/>
      <c r="K50" s="38"/>
      <c r="L50" s="10"/>
      <c r="M50" s="10"/>
      <c r="N50" s="10"/>
      <c r="O50" s="10"/>
      <c r="P50" s="10"/>
      <c r="Q50" s="10">
        <v>12800</v>
      </c>
      <c r="R50" s="10"/>
      <c r="S50" s="10"/>
      <c r="T50" s="10"/>
      <c r="U50" s="10"/>
      <c r="V50" s="10"/>
    </row>
    <row r="51" spans="1:22" x14ac:dyDescent="0.35">
      <c r="A51" s="6" t="s">
        <v>95</v>
      </c>
      <c r="B51" s="6"/>
      <c r="C51" s="6"/>
      <c r="D51" s="6">
        <v>1970</v>
      </c>
      <c r="E51" s="6">
        <v>25</v>
      </c>
      <c r="F51" s="6"/>
      <c r="G51" s="12"/>
      <c r="H51" s="30">
        <v>1638</v>
      </c>
      <c r="I51" s="30">
        <v>2000</v>
      </c>
      <c r="J51" s="30"/>
      <c r="K51" s="38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pans="1:22" x14ac:dyDescent="0.35">
      <c r="A52" s="6" t="s">
        <v>16</v>
      </c>
      <c r="B52" s="6"/>
      <c r="C52" s="6"/>
      <c r="D52" s="6">
        <v>2000</v>
      </c>
      <c r="E52" s="6">
        <v>20</v>
      </c>
      <c r="F52" s="6" t="s">
        <v>68</v>
      </c>
      <c r="G52" s="12"/>
      <c r="H52" s="30"/>
      <c r="I52" s="12"/>
      <c r="J52" s="30"/>
      <c r="K52" s="38"/>
      <c r="L52" s="10">
        <v>900</v>
      </c>
      <c r="M52" s="10"/>
      <c r="N52" s="10"/>
      <c r="O52" s="10"/>
      <c r="P52" s="10"/>
      <c r="Q52" s="10"/>
      <c r="R52" s="10"/>
      <c r="S52" s="10"/>
      <c r="T52" s="10"/>
      <c r="U52" s="10"/>
      <c r="V52" s="10"/>
    </row>
    <row r="53" spans="1:22" x14ac:dyDescent="0.35">
      <c r="A53" s="6" t="s">
        <v>58</v>
      </c>
      <c r="B53" s="6"/>
      <c r="C53" s="6"/>
      <c r="D53" s="6">
        <v>2000</v>
      </c>
      <c r="E53" s="6">
        <v>30</v>
      </c>
      <c r="F53" s="6" t="s">
        <v>69</v>
      </c>
      <c r="G53" s="12"/>
      <c r="H53" s="30"/>
      <c r="I53" s="12"/>
      <c r="J53" s="30"/>
      <c r="K53" s="38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>
        <v>12500</v>
      </c>
    </row>
    <row r="54" spans="1:22" x14ac:dyDescent="0.35">
      <c r="A54" s="6" t="s">
        <v>59</v>
      </c>
      <c r="B54" s="6"/>
      <c r="C54" s="6"/>
      <c r="D54" s="6">
        <v>2000</v>
      </c>
      <c r="E54" s="6">
        <v>25</v>
      </c>
      <c r="F54" s="6" t="s">
        <v>70</v>
      </c>
      <c r="G54" s="12"/>
      <c r="H54" s="30"/>
      <c r="I54" s="12"/>
      <c r="J54" s="30"/>
      <c r="K54" s="38"/>
      <c r="L54" s="10"/>
      <c r="M54" s="10"/>
      <c r="N54" s="10"/>
      <c r="O54" s="10"/>
      <c r="P54" s="10"/>
      <c r="Q54" s="10">
        <v>36000</v>
      </c>
      <c r="R54" s="10"/>
      <c r="S54" s="10"/>
      <c r="T54" s="10"/>
      <c r="U54" s="10"/>
      <c r="V54" s="10"/>
    </row>
    <row r="55" spans="1:22" x14ac:dyDescent="0.35">
      <c r="A55" s="6" t="s">
        <v>17</v>
      </c>
      <c r="B55" s="6"/>
      <c r="C55" s="6"/>
      <c r="D55" s="6">
        <v>1970</v>
      </c>
      <c r="E55" s="6"/>
      <c r="F55" s="6" t="s">
        <v>72</v>
      </c>
      <c r="G55" s="12"/>
      <c r="H55" s="30" t="s">
        <v>2</v>
      </c>
      <c r="J55" s="30">
        <v>11000</v>
      </c>
      <c r="K55" s="30">
        <v>39093</v>
      </c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</row>
    <row r="56" spans="1:22" x14ac:dyDescent="0.35">
      <c r="A56" s="6" t="s">
        <v>71</v>
      </c>
      <c r="B56" s="6"/>
      <c r="C56" s="6"/>
      <c r="D56" s="6"/>
      <c r="E56" s="6"/>
      <c r="F56" s="6" t="s">
        <v>2</v>
      </c>
      <c r="G56" s="12"/>
      <c r="H56" s="30"/>
      <c r="I56" s="12"/>
      <c r="J56" s="30"/>
      <c r="K56" s="38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</row>
    <row r="57" spans="1:22" x14ac:dyDescent="0.35">
      <c r="A57" s="6" t="s">
        <v>186</v>
      </c>
      <c r="B57" s="6"/>
      <c r="C57" s="6"/>
      <c r="D57" s="6"/>
      <c r="E57" s="6">
        <v>5</v>
      </c>
      <c r="F57" s="9">
        <v>3100</v>
      </c>
      <c r="G57" s="12"/>
      <c r="H57" s="30"/>
      <c r="I57" s="12"/>
      <c r="J57" s="30">
        <v>10000</v>
      </c>
      <c r="K57" s="38">
        <v>4000</v>
      </c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8" spans="1:22" x14ac:dyDescent="0.35">
      <c r="A58" s="10" t="s">
        <v>91</v>
      </c>
      <c r="B58" s="10"/>
      <c r="C58" s="10"/>
      <c r="D58" s="10"/>
      <c r="E58" s="10"/>
      <c r="F58" s="10">
        <v>75000</v>
      </c>
      <c r="G58" s="12"/>
      <c r="H58" s="30" t="s">
        <v>2</v>
      </c>
      <c r="I58" s="12"/>
      <c r="J58" s="30"/>
      <c r="K58" s="30"/>
      <c r="L58" s="10">
        <v>7500</v>
      </c>
      <c r="M58" s="10">
        <v>7500</v>
      </c>
      <c r="N58" s="10"/>
      <c r="O58" s="10"/>
      <c r="P58" s="10"/>
      <c r="Q58" s="10"/>
      <c r="R58" s="10"/>
      <c r="S58" s="10"/>
      <c r="T58" s="10"/>
      <c r="U58" s="10"/>
      <c r="V58" s="10"/>
    </row>
    <row r="59" spans="1:22" x14ac:dyDescent="0.35">
      <c r="A59" s="18" t="s">
        <v>79</v>
      </c>
      <c r="B59" s="18"/>
      <c r="C59" s="18"/>
      <c r="D59" s="18"/>
      <c r="E59" s="18"/>
      <c r="F59" s="18"/>
      <c r="G59" s="11">
        <f>SUM(G43:G58)</f>
        <v>0</v>
      </c>
      <c r="H59" s="11">
        <f t="shared" ref="H59:V59" si="17">SUM(H43:H58)</f>
        <v>2463</v>
      </c>
      <c r="I59" s="11">
        <f t="shared" si="17"/>
        <v>2000</v>
      </c>
      <c r="J59" s="11">
        <f t="shared" si="17"/>
        <v>22344</v>
      </c>
      <c r="K59" s="11">
        <f>SUM(K43:K58)</f>
        <v>43093</v>
      </c>
      <c r="L59" s="11">
        <f t="shared" si="17"/>
        <v>16400</v>
      </c>
      <c r="M59" s="11">
        <f t="shared" si="17"/>
        <v>7500</v>
      </c>
      <c r="N59" s="11">
        <f t="shared" si="17"/>
        <v>0</v>
      </c>
      <c r="O59" s="11">
        <f t="shared" si="17"/>
        <v>0</v>
      </c>
      <c r="P59" s="11">
        <f t="shared" si="17"/>
        <v>110000</v>
      </c>
      <c r="Q59" s="11">
        <f t="shared" si="17"/>
        <v>48800</v>
      </c>
      <c r="R59" s="11">
        <f t="shared" si="17"/>
        <v>0</v>
      </c>
      <c r="S59" s="11">
        <f t="shared" si="17"/>
        <v>0</v>
      </c>
      <c r="T59" s="11">
        <f t="shared" si="17"/>
        <v>0</v>
      </c>
      <c r="U59" s="11">
        <f t="shared" si="17"/>
        <v>0</v>
      </c>
      <c r="V59" s="11">
        <f t="shared" si="17"/>
        <v>12500</v>
      </c>
    </row>
    <row r="60" spans="1:22" x14ac:dyDescent="0.35">
      <c r="A60" s="10"/>
      <c r="B60" s="10"/>
      <c r="C60" s="10"/>
      <c r="D60" s="10"/>
      <c r="E60" s="10"/>
      <c r="F60" s="10"/>
      <c r="G60" s="12"/>
      <c r="H60" s="30"/>
      <c r="I60" s="12"/>
      <c r="J60" s="30"/>
      <c r="K60" s="30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 x14ac:dyDescent="0.35">
      <c r="A61" s="13" t="s">
        <v>20</v>
      </c>
      <c r="B61" s="10"/>
      <c r="C61" s="10"/>
      <c r="D61" s="10"/>
      <c r="E61" s="10"/>
      <c r="F61" s="10"/>
      <c r="G61" s="12"/>
      <c r="H61" s="30"/>
      <c r="I61" s="12"/>
      <c r="J61" s="30"/>
      <c r="K61" s="38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</row>
    <row r="62" spans="1:22" x14ac:dyDescent="0.35">
      <c r="A62" s="6" t="s">
        <v>74</v>
      </c>
      <c r="B62" s="6"/>
      <c r="C62" s="6"/>
      <c r="D62" s="6">
        <v>2016</v>
      </c>
      <c r="E62" s="7">
        <v>25</v>
      </c>
      <c r="F62" s="6">
        <v>73000</v>
      </c>
      <c r="G62" s="12"/>
      <c r="H62" s="30"/>
      <c r="I62" s="12"/>
      <c r="J62" s="30"/>
      <c r="K62" s="38"/>
      <c r="L62" s="10"/>
      <c r="M62" s="10"/>
      <c r="N62" s="10"/>
      <c r="O62" s="10"/>
      <c r="P62" s="10"/>
      <c r="Q62" s="10" t="s">
        <v>2</v>
      </c>
      <c r="R62" s="10"/>
      <c r="S62" s="10"/>
      <c r="T62" s="10"/>
      <c r="U62" s="10"/>
      <c r="V62" s="10"/>
    </row>
    <row r="63" spans="1:22" x14ac:dyDescent="0.35">
      <c r="A63" s="6" t="s">
        <v>150</v>
      </c>
      <c r="B63" s="6"/>
      <c r="C63" s="6"/>
      <c r="D63" s="6">
        <v>2000</v>
      </c>
      <c r="E63" s="6">
        <v>20</v>
      </c>
      <c r="F63" s="6">
        <v>110000</v>
      </c>
      <c r="G63" s="12"/>
      <c r="H63" s="30"/>
      <c r="I63" s="12"/>
      <c r="J63" s="30"/>
      <c r="K63" s="38"/>
      <c r="M63" s="10"/>
      <c r="N63" s="10"/>
      <c r="O63" s="10"/>
      <c r="P63" s="10">
        <v>110000</v>
      </c>
      <c r="Q63" s="10"/>
      <c r="R63" s="10"/>
      <c r="S63" s="10"/>
      <c r="T63" s="10"/>
      <c r="U63" s="10"/>
      <c r="V63" s="10"/>
    </row>
    <row r="64" spans="1:22" x14ac:dyDescent="0.35">
      <c r="A64" s="6" t="s">
        <v>63</v>
      </c>
      <c r="B64" s="6"/>
      <c r="C64" s="6"/>
      <c r="D64" s="6">
        <v>2000</v>
      </c>
      <c r="E64" s="6">
        <v>50</v>
      </c>
      <c r="F64" s="6"/>
      <c r="G64" s="12"/>
      <c r="H64" s="30">
        <v>8554</v>
      </c>
      <c r="I64" s="30">
        <v>6113</v>
      </c>
      <c r="J64" s="30"/>
      <c r="K64" s="38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</row>
    <row r="65" spans="1:22" x14ac:dyDescent="0.35">
      <c r="A65" s="6" t="s">
        <v>64</v>
      </c>
      <c r="B65" s="6"/>
      <c r="C65" s="6"/>
      <c r="D65" s="6"/>
      <c r="E65" s="6"/>
      <c r="F65" s="6"/>
      <c r="G65" s="12"/>
      <c r="H65" s="30"/>
      <c r="I65" s="12"/>
      <c r="J65" s="30"/>
      <c r="K65" s="38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</row>
    <row r="66" spans="1:22" x14ac:dyDescent="0.35">
      <c r="A66" s="6" t="s">
        <v>65</v>
      </c>
      <c r="B66" s="6"/>
      <c r="C66" s="6"/>
      <c r="D66" s="6"/>
      <c r="E66" s="6"/>
      <c r="F66" s="6" t="s">
        <v>66</v>
      </c>
      <c r="G66" s="12"/>
      <c r="H66" s="30"/>
      <c r="I66" s="12"/>
      <c r="J66" s="30"/>
      <c r="K66" s="38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</row>
    <row r="67" spans="1:22" x14ac:dyDescent="0.35">
      <c r="A67" s="6" t="s">
        <v>151</v>
      </c>
      <c r="B67" s="6"/>
      <c r="C67" s="6"/>
      <c r="D67" s="6">
        <v>1995</v>
      </c>
      <c r="E67" s="6" t="s">
        <v>2</v>
      </c>
      <c r="F67" s="6"/>
      <c r="G67" s="12"/>
      <c r="H67" s="30">
        <v>3617</v>
      </c>
      <c r="I67" s="12"/>
      <c r="J67" s="30">
        <v>1344</v>
      </c>
      <c r="K67" s="38"/>
      <c r="L67" s="10"/>
      <c r="M67" s="10">
        <v>10000</v>
      </c>
      <c r="N67" s="10"/>
      <c r="O67" s="10"/>
      <c r="P67" s="10"/>
      <c r="Q67" s="10"/>
      <c r="R67" s="10"/>
      <c r="S67" s="10"/>
      <c r="T67" s="10"/>
      <c r="U67" s="10"/>
      <c r="V67" s="10"/>
    </row>
    <row r="68" spans="1:22" x14ac:dyDescent="0.35">
      <c r="A68" s="6" t="s">
        <v>60</v>
      </c>
      <c r="B68" s="6"/>
      <c r="C68" s="6"/>
      <c r="D68" s="6">
        <v>2000</v>
      </c>
      <c r="E68" s="6">
        <v>40</v>
      </c>
      <c r="F68" s="6" t="s">
        <v>66</v>
      </c>
      <c r="G68" s="12"/>
      <c r="H68" s="30">
        <v>825</v>
      </c>
      <c r="I68" s="12"/>
      <c r="J68" s="30"/>
      <c r="K68" s="38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</row>
    <row r="69" spans="1:22" x14ac:dyDescent="0.35">
      <c r="A69" s="6" t="s">
        <v>15</v>
      </c>
      <c r="B69" s="6"/>
      <c r="C69" s="6"/>
      <c r="D69" s="6">
        <v>2000</v>
      </c>
      <c r="E69" s="6">
        <v>25</v>
      </c>
      <c r="F69" s="6"/>
      <c r="G69" s="12"/>
      <c r="H69" s="30"/>
      <c r="I69" s="12"/>
      <c r="J69" s="30"/>
      <c r="K69" s="38"/>
      <c r="L69" s="10"/>
      <c r="M69" s="10"/>
      <c r="N69" s="10"/>
      <c r="O69" s="10"/>
      <c r="P69" s="10"/>
      <c r="Q69" s="10">
        <v>12800</v>
      </c>
      <c r="R69" s="10"/>
      <c r="S69" s="10"/>
      <c r="T69" s="10"/>
      <c r="U69" s="10"/>
      <c r="V69" s="10"/>
    </row>
    <row r="70" spans="1:22" x14ac:dyDescent="0.35">
      <c r="A70" s="6" t="s">
        <v>95</v>
      </c>
      <c r="B70" s="6"/>
      <c r="C70" s="6"/>
      <c r="D70" s="6">
        <v>1970</v>
      </c>
      <c r="E70" s="6">
        <v>25</v>
      </c>
      <c r="F70" s="6"/>
      <c r="G70" s="12"/>
      <c r="H70" s="30">
        <v>1639</v>
      </c>
      <c r="I70" s="30">
        <v>2000</v>
      </c>
      <c r="J70" s="30"/>
      <c r="K70" s="38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</row>
    <row r="71" spans="1:22" x14ac:dyDescent="0.35">
      <c r="A71" s="6" t="s">
        <v>16</v>
      </c>
      <c r="B71" s="6"/>
      <c r="C71" s="6"/>
      <c r="D71" s="6">
        <v>2000</v>
      </c>
      <c r="E71" s="6">
        <v>20</v>
      </c>
      <c r="F71" s="6" t="s">
        <v>68</v>
      </c>
      <c r="G71" s="12"/>
      <c r="H71" s="30"/>
      <c r="I71" s="12"/>
      <c r="J71" s="30"/>
      <c r="K71" s="38"/>
      <c r="L71" s="10">
        <v>900</v>
      </c>
      <c r="M71" s="10"/>
      <c r="N71" s="10"/>
      <c r="O71" s="10"/>
      <c r="P71" s="10"/>
      <c r="Q71" s="10"/>
      <c r="R71" s="10"/>
      <c r="S71" s="10"/>
      <c r="T71" s="10"/>
      <c r="U71" s="10"/>
      <c r="V71" s="10"/>
    </row>
    <row r="72" spans="1:22" x14ac:dyDescent="0.35">
      <c r="A72" s="6" t="s">
        <v>58</v>
      </c>
      <c r="B72" s="6"/>
      <c r="C72" s="6"/>
      <c r="D72" s="6">
        <v>2000</v>
      </c>
      <c r="E72" s="6">
        <v>30</v>
      </c>
      <c r="F72" s="6" t="s">
        <v>69</v>
      </c>
      <c r="G72" s="12"/>
      <c r="H72" s="30"/>
      <c r="I72" s="12"/>
      <c r="J72" s="30"/>
      <c r="K72" s="38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>
        <v>9375</v>
      </c>
    </row>
    <row r="73" spans="1:22" x14ac:dyDescent="0.35">
      <c r="A73" s="6" t="s">
        <v>59</v>
      </c>
      <c r="B73" s="6"/>
      <c r="C73" s="6"/>
      <c r="D73" s="6">
        <v>2000</v>
      </c>
      <c r="E73" s="6">
        <v>25</v>
      </c>
      <c r="F73" s="6" t="s">
        <v>70</v>
      </c>
      <c r="G73" s="12"/>
      <c r="H73" s="30"/>
      <c r="I73" s="12"/>
      <c r="J73" s="30"/>
      <c r="K73" s="38"/>
      <c r="L73" s="10"/>
      <c r="M73" s="10"/>
      <c r="N73" s="10"/>
      <c r="O73" s="10"/>
      <c r="P73" s="10"/>
      <c r="Q73" s="10">
        <v>27000</v>
      </c>
      <c r="R73" s="10"/>
      <c r="S73" s="10"/>
      <c r="T73" s="10"/>
      <c r="U73" s="10"/>
      <c r="V73" s="10"/>
    </row>
    <row r="74" spans="1:22" x14ac:dyDescent="0.35">
      <c r="A74" s="6" t="s">
        <v>17</v>
      </c>
      <c r="B74" s="6"/>
      <c r="C74" s="6"/>
      <c r="D74" s="6">
        <v>1970</v>
      </c>
      <c r="E74" s="6"/>
      <c r="F74" s="6"/>
      <c r="G74" s="12"/>
      <c r="H74" s="30" t="s">
        <v>2</v>
      </c>
      <c r="J74" s="47">
        <v>11000</v>
      </c>
      <c r="K74" s="30">
        <v>39093</v>
      </c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</row>
    <row r="75" spans="1:22" x14ac:dyDescent="0.35">
      <c r="A75" s="6" t="s">
        <v>71</v>
      </c>
      <c r="B75" s="6"/>
      <c r="C75" s="6"/>
      <c r="D75" s="6"/>
      <c r="E75" s="6"/>
      <c r="F75" s="6" t="s">
        <v>72</v>
      </c>
      <c r="G75" s="12"/>
      <c r="H75" s="30" t="s">
        <v>2</v>
      </c>
      <c r="I75" s="12"/>
      <c r="J75" s="30"/>
      <c r="K75" s="38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</row>
    <row r="76" spans="1:22" x14ac:dyDescent="0.35">
      <c r="A76" s="6" t="s">
        <v>186</v>
      </c>
      <c r="B76" s="6"/>
      <c r="C76" s="6"/>
      <c r="D76" s="6"/>
      <c r="E76" s="6">
        <v>5</v>
      </c>
      <c r="F76" s="9">
        <v>3100</v>
      </c>
      <c r="G76" s="12"/>
      <c r="H76" s="30"/>
      <c r="I76" s="12"/>
      <c r="J76" s="30">
        <v>10000</v>
      </c>
      <c r="K76" s="38">
        <v>1000</v>
      </c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</row>
    <row r="77" spans="1:22" x14ac:dyDescent="0.35">
      <c r="A77" s="6" t="s">
        <v>91</v>
      </c>
      <c r="B77" s="6"/>
      <c r="C77" s="6"/>
      <c r="D77" s="6"/>
      <c r="E77" s="6"/>
      <c r="F77" s="6">
        <v>55000</v>
      </c>
      <c r="G77" s="12"/>
      <c r="H77" s="30">
        <f>SUM(H62:H76)</f>
        <v>14635</v>
      </c>
      <c r="I77" s="12"/>
      <c r="J77" s="30">
        <v>13817</v>
      </c>
      <c r="K77" s="30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</row>
    <row r="78" spans="1:22" x14ac:dyDescent="0.35">
      <c r="A78" s="19" t="s">
        <v>80</v>
      </c>
      <c r="B78" s="19"/>
      <c r="C78" s="19"/>
      <c r="D78" s="19"/>
      <c r="E78" s="19"/>
      <c r="F78" s="19"/>
      <c r="G78" s="11">
        <f>SUM(G65:G77)</f>
        <v>0</v>
      </c>
      <c r="H78" s="11">
        <f>SUM(H65:H77)</f>
        <v>20716</v>
      </c>
      <c r="I78" s="11">
        <f>SUM(I62:I77)</f>
        <v>8113</v>
      </c>
      <c r="J78" s="11">
        <f t="shared" ref="J78:P78" si="18">SUM(J62:J77)</f>
        <v>36161</v>
      </c>
      <c r="K78" s="11">
        <f t="shared" si="18"/>
        <v>40093</v>
      </c>
      <c r="L78" s="11">
        <f t="shared" si="18"/>
        <v>900</v>
      </c>
      <c r="M78" s="11">
        <f t="shared" si="18"/>
        <v>10000</v>
      </c>
      <c r="N78" s="11">
        <f t="shared" si="18"/>
        <v>0</v>
      </c>
      <c r="O78" s="11">
        <f t="shared" si="18"/>
        <v>0</v>
      </c>
      <c r="P78" s="11">
        <f t="shared" si="18"/>
        <v>110000</v>
      </c>
      <c r="Q78" s="11">
        <f t="shared" ref="Q78" si="19">SUM(Q62:Q77)</f>
        <v>39800</v>
      </c>
      <c r="R78" s="11">
        <f t="shared" ref="R78" si="20">SUM(R62:R77)</f>
        <v>0</v>
      </c>
      <c r="S78" s="11">
        <f t="shared" ref="S78" si="21">SUM(S62:S77)</f>
        <v>0</v>
      </c>
      <c r="T78" s="11">
        <f t="shared" ref="T78" si="22">SUM(T62:T77)</f>
        <v>0</v>
      </c>
      <c r="U78" s="11">
        <f t="shared" ref="U78:V78" si="23">SUM(U62:U77)</f>
        <v>0</v>
      </c>
      <c r="V78" s="11">
        <f t="shared" si="23"/>
        <v>9375</v>
      </c>
    </row>
    <row r="79" spans="1:22" s="33" customFormat="1" x14ac:dyDescent="0.35">
      <c r="A79" s="7"/>
      <c r="B79" s="7"/>
      <c r="C79" s="7"/>
      <c r="D79" s="7"/>
      <c r="E79" s="7"/>
      <c r="F79" s="7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</row>
    <row r="80" spans="1:22" ht="15.5" x14ac:dyDescent="0.35">
      <c r="A80" s="39" t="s">
        <v>180</v>
      </c>
      <c r="B80" s="39"/>
      <c r="C80" s="39"/>
      <c r="D80" s="39" t="s">
        <v>5</v>
      </c>
      <c r="E80" s="39" t="s">
        <v>7</v>
      </c>
      <c r="F80" s="39" t="s">
        <v>9</v>
      </c>
      <c r="G80" s="40">
        <v>2009</v>
      </c>
      <c r="H80" s="40">
        <v>2017</v>
      </c>
      <c r="I80" s="40">
        <f t="shared" ref="I80" si="24">H80+1</f>
        <v>2018</v>
      </c>
      <c r="J80" s="40">
        <f>I80+1</f>
        <v>2019</v>
      </c>
      <c r="K80" s="40">
        <f t="shared" ref="K80" si="25">J80+1</f>
        <v>2020</v>
      </c>
      <c r="L80" s="40">
        <f t="shared" ref="L80" si="26">K80+1</f>
        <v>2021</v>
      </c>
      <c r="M80" s="40">
        <f t="shared" ref="M80" si="27">L80+1</f>
        <v>2022</v>
      </c>
      <c r="N80" s="40">
        <f t="shared" ref="N80" si="28">M80+1</f>
        <v>2023</v>
      </c>
      <c r="O80" s="40">
        <f t="shared" ref="O80" si="29">N80+1</f>
        <v>2024</v>
      </c>
      <c r="P80" s="40">
        <f t="shared" ref="P80" si="30">O80+1</f>
        <v>2025</v>
      </c>
      <c r="Q80" s="40">
        <f t="shared" ref="Q80" si="31">P80+1</f>
        <v>2026</v>
      </c>
      <c r="R80" s="40">
        <f t="shared" ref="R80" si="32">Q80+1</f>
        <v>2027</v>
      </c>
      <c r="S80" s="40">
        <f t="shared" ref="S80" si="33">R80+1</f>
        <v>2028</v>
      </c>
      <c r="T80" s="40">
        <f t="shared" ref="T80" si="34">S80+1</f>
        <v>2029</v>
      </c>
      <c r="U80" s="40">
        <f t="shared" ref="U80" si="35">T80+1</f>
        <v>2030</v>
      </c>
      <c r="V80" s="40">
        <f t="shared" ref="V80" si="36">U80+1</f>
        <v>2031</v>
      </c>
    </row>
    <row r="81" spans="1:22" s="33" customFormat="1" ht="15.5" x14ac:dyDescent="0.35">
      <c r="A81" s="38"/>
      <c r="B81" s="38"/>
      <c r="D81" s="38"/>
      <c r="E81" s="38"/>
      <c r="F81" s="38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</row>
    <row r="82" spans="1:22" s="33" customFormat="1" ht="15.5" x14ac:dyDescent="0.35">
      <c r="A82" s="45" t="s">
        <v>21</v>
      </c>
      <c r="B82" s="38"/>
      <c r="D82" s="38"/>
      <c r="E82" s="38"/>
      <c r="F82" s="38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</row>
    <row r="83" spans="1:22" s="33" customFormat="1" ht="15.5" x14ac:dyDescent="0.35">
      <c r="A83" s="38" t="s">
        <v>181</v>
      </c>
      <c r="B83" s="38"/>
      <c r="D83" s="38">
        <v>2016</v>
      </c>
      <c r="E83" s="38">
        <v>25</v>
      </c>
      <c r="F83" s="38">
        <v>65500</v>
      </c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</row>
    <row r="84" spans="1:22" x14ac:dyDescent="0.35">
      <c r="A84" s="6" t="s">
        <v>150</v>
      </c>
      <c r="B84" s="6"/>
      <c r="C84" s="6"/>
      <c r="D84" s="6">
        <v>2000</v>
      </c>
      <c r="E84" s="6">
        <v>20</v>
      </c>
      <c r="F84" s="6">
        <v>110000</v>
      </c>
      <c r="G84" s="12"/>
      <c r="H84" s="30"/>
      <c r="I84" s="12"/>
      <c r="J84" s="30"/>
      <c r="K84" s="38"/>
      <c r="M84" s="10"/>
      <c r="N84" s="10"/>
      <c r="O84" s="10"/>
      <c r="P84" s="10">
        <v>110000</v>
      </c>
      <c r="Q84" s="10"/>
      <c r="R84" s="10"/>
      <c r="S84" s="10"/>
      <c r="T84" s="10"/>
      <c r="U84" s="10"/>
      <c r="V84" s="10"/>
    </row>
    <row r="85" spans="1:22" x14ac:dyDescent="0.35">
      <c r="A85" s="6" t="s">
        <v>63</v>
      </c>
      <c r="B85" s="6"/>
      <c r="C85" s="6"/>
      <c r="D85" s="6">
        <v>2000</v>
      </c>
      <c r="E85" s="6">
        <v>50</v>
      </c>
      <c r="F85" s="6"/>
      <c r="G85" s="12"/>
      <c r="H85" s="30"/>
      <c r="I85" s="12"/>
      <c r="J85" s="30"/>
      <c r="K85" s="38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</row>
    <row r="86" spans="1:22" x14ac:dyDescent="0.35">
      <c r="A86" s="6" t="s">
        <v>64</v>
      </c>
      <c r="B86" s="6"/>
      <c r="C86" s="6"/>
      <c r="D86" s="6"/>
      <c r="E86" s="6"/>
      <c r="F86" s="6"/>
      <c r="G86" s="12"/>
      <c r="H86" s="30"/>
      <c r="I86" s="12"/>
      <c r="J86" s="30"/>
      <c r="K86" s="38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</row>
    <row r="87" spans="1:22" x14ac:dyDescent="0.35">
      <c r="A87" s="6" t="s">
        <v>65</v>
      </c>
      <c r="B87" s="6"/>
      <c r="C87" s="6"/>
      <c r="D87" s="6"/>
      <c r="E87" s="6"/>
      <c r="F87" s="6" t="s">
        <v>66</v>
      </c>
      <c r="G87" s="12"/>
      <c r="H87" s="30"/>
      <c r="I87" s="12"/>
      <c r="J87" s="30"/>
      <c r="K87" s="38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</row>
    <row r="88" spans="1:22" x14ac:dyDescent="0.35">
      <c r="A88" s="6" t="s">
        <v>151</v>
      </c>
      <c r="B88" s="6"/>
      <c r="C88" s="6"/>
      <c r="D88" s="6">
        <v>1995</v>
      </c>
      <c r="E88" s="6" t="s">
        <v>2</v>
      </c>
      <c r="F88" s="6"/>
      <c r="G88" s="12"/>
      <c r="H88" s="30" t="s">
        <v>2</v>
      </c>
      <c r="I88" s="12"/>
      <c r="J88" s="30"/>
      <c r="K88" s="38"/>
      <c r="L88" s="10">
        <v>8000</v>
      </c>
      <c r="M88" s="10"/>
      <c r="N88" s="10"/>
      <c r="O88" s="10"/>
      <c r="P88" s="10"/>
      <c r="Q88" s="10"/>
      <c r="R88" s="10"/>
      <c r="S88" s="10"/>
      <c r="T88" s="10"/>
      <c r="U88" s="10"/>
      <c r="V88" s="10"/>
    </row>
    <row r="89" spans="1:22" x14ac:dyDescent="0.35">
      <c r="A89" s="6" t="s">
        <v>60</v>
      </c>
      <c r="B89" s="6"/>
      <c r="C89" s="6"/>
      <c r="D89" s="6">
        <v>2000</v>
      </c>
      <c r="E89" s="6">
        <v>40</v>
      </c>
      <c r="F89" s="6"/>
      <c r="G89" s="12"/>
      <c r="H89" s="30">
        <v>825</v>
      </c>
      <c r="I89" s="12"/>
      <c r="J89" s="30"/>
      <c r="K89" s="38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</row>
    <row r="90" spans="1:22" x14ac:dyDescent="0.35">
      <c r="A90" s="6" t="s">
        <v>15</v>
      </c>
      <c r="B90" s="6"/>
      <c r="C90" s="6"/>
      <c r="D90" s="6">
        <v>2000</v>
      </c>
      <c r="E90" s="6">
        <v>25</v>
      </c>
      <c r="F90" s="6" t="s">
        <v>66</v>
      </c>
      <c r="G90" s="12"/>
      <c r="H90" s="30"/>
      <c r="I90" s="12"/>
      <c r="J90" s="30"/>
      <c r="K90" s="38"/>
      <c r="L90" s="10"/>
      <c r="M90" s="10"/>
      <c r="N90" s="10"/>
      <c r="O90" s="10"/>
      <c r="P90" s="10"/>
      <c r="Q90" s="10">
        <v>11200</v>
      </c>
      <c r="R90" s="10"/>
      <c r="S90" s="10"/>
      <c r="T90" s="10"/>
      <c r="U90" s="10"/>
      <c r="V90" s="10"/>
    </row>
    <row r="91" spans="1:22" x14ac:dyDescent="0.35">
      <c r="A91" s="6" t="s">
        <v>16</v>
      </c>
      <c r="B91" s="6"/>
      <c r="C91" s="6"/>
      <c r="D91" s="6">
        <v>2000</v>
      </c>
      <c r="E91" s="6">
        <v>20</v>
      </c>
      <c r="F91" s="6" t="s">
        <v>68</v>
      </c>
      <c r="G91" s="12"/>
      <c r="H91" s="30"/>
      <c r="I91" s="12"/>
      <c r="J91" s="30"/>
      <c r="K91" s="38"/>
      <c r="L91" s="10">
        <v>900</v>
      </c>
      <c r="M91" s="10"/>
      <c r="N91" s="10"/>
      <c r="O91" s="10"/>
      <c r="P91" s="10"/>
      <c r="Q91" s="10"/>
      <c r="R91" s="10"/>
      <c r="S91" s="10"/>
      <c r="T91" s="10"/>
      <c r="U91" s="10"/>
      <c r="V91" s="10"/>
    </row>
    <row r="92" spans="1:22" x14ac:dyDescent="0.35">
      <c r="A92" s="6" t="s">
        <v>58</v>
      </c>
      <c r="B92" s="6"/>
      <c r="C92" s="6"/>
      <c r="D92" s="6">
        <v>2000</v>
      </c>
      <c r="E92" s="6">
        <v>30</v>
      </c>
      <c r="F92" s="6" t="s">
        <v>69</v>
      </c>
      <c r="G92" s="12"/>
      <c r="H92" s="30"/>
      <c r="I92" s="12"/>
      <c r="J92" s="30"/>
      <c r="K92" s="38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>
        <v>15000</v>
      </c>
    </row>
    <row r="93" spans="1:22" x14ac:dyDescent="0.35">
      <c r="A93" s="6" t="s">
        <v>59</v>
      </c>
      <c r="B93" s="6"/>
      <c r="C93" s="6"/>
      <c r="D93" s="6">
        <v>2000</v>
      </c>
      <c r="E93" s="6">
        <v>25</v>
      </c>
      <c r="F93" s="6" t="s">
        <v>70</v>
      </c>
      <c r="G93" s="12"/>
      <c r="H93" s="30"/>
      <c r="I93" s="12"/>
      <c r="J93" s="30"/>
      <c r="K93" s="38"/>
      <c r="L93" s="10"/>
      <c r="M93" s="10"/>
      <c r="N93" s="10"/>
      <c r="O93" s="10"/>
      <c r="P93" s="10"/>
      <c r="Q93" s="10">
        <v>43200</v>
      </c>
      <c r="R93" s="10"/>
      <c r="S93" s="10"/>
      <c r="T93" s="10"/>
      <c r="U93" s="10"/>
      <c r="V93" s="10"/>
    </row>
    <row r="94" spans="1:22" x14ac:dyDescent="0.35">
      <c r="A94" s="6" t="s">
        <v>17</v>
      </c>
      <c r="B94" s="6"/>
      <c r="C94" s="6"/>
      <c r="D94" s="6">
        <v>1970</v>
      </c>
      <c r="E94" s="6"/>
      <c r="F94" s="6"/>
      <c r="G94" s="12"/>
      <c r="H94" s="30" t="s">
        <v>2</v>
      </c>
      <c r="J94" s="47">
        <v>11000</v>
      </c>
      <c r="K94" s="30">
        <v>39093</v>
      </c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</row>
    <row r="95" spans="1:22" x14ac:dyDescent="0.35">
      <c r="A95" s="6" t="s">
        <v>71</v>
      </c>
      <c r="B95" s="6"/>
      <c r="C95" s="6"/>
      <c r="D95" s="6"/>
      <c r="E95" s="6"/>
      <c r="F95" s="6" t="s">
        <v>72</v>
      </c>
      <c r="G95" s="12"/>
      <c r="H95" s="30"/>
      <c r="I95" s="12"/>
      <c r="J95" s="30"/>
      <c r="K95" s="38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</row>
    <row r="96" spans="1:22" x14ac:dyDescent="0.35">
      <c r="A96" s="6" t="s">
        <v>24</v>
      </c>
      <c r="B96" s="6"/>
      <c r="C96" s="6"/>
      <c r="D96" s="6"/>
      <c r="E96" s="6"/>
      <c r="F96" s="6">
        <v>6750</v>
      </c>
      <c r="G96" s="12"/>
      <c r="H96" s="30"/>
      <c r="I96" s="12"/>
      <c r="J96" s="30"/>
      <c r="K96" s="38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</row>
    <row r="97" spans="1:22" x14ac:dyDescent="0.35">
      <c r="A97" s="6" t="s">
        <v>3</v>
      </c>
      <c r="B97" s="6"/>
      <c r="C97" s="6"/>
      <c r="D97" s="6">
        <v>2017</v>
      </c>
      <c r="E97" s="6">
        <v>20</v>
      </c>
      <c r="F97" s="6">
        <v>7600</v>
      </c>
      <c r="G97" s="12"/>
      <c r="H97" s="30" t="s">
        <v>2</v>
      </c>
      <c r="I97" s="30">
        <v>24624</v>
      </c>
      <c r="J97" s="30"/>
      <c r="K97" s="38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</row>
    <row r="98" spans="1:22" x14ac:dyDescent="0.35">
      <c r="A98" s="6" t="s">
        <v>75</v>
      </c>
      <c r="B98" s="6"/>
      <c r="C98" s="6"/>
      <c r="D98" s="6">
        <v>2013</v>
      </c>
      <c r="E98" s="6">
        <v>20</v>
      </c>
      <c r="F98" s="6">
        <v>40000</v>
      </c>
      <c r="G98" s="12"/>
      <c r="H98" s="30"/>
      <c r="I98" s="30"/>
      <c r="J98" s="30"/>
      <c r="K98" s="38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</row>
    <row r="99" spans="1:22" x14ac:dyDescent="0.35">
      <c r="A99" s="6" t="s">
        <v>171</v>
      </c>
      <c r="B99" s="6"/>
      <c r="C99" s="6"/>
      <c r="D99" s="6"/>
      <c r="E99" s="6"/>
      <c r="F99" s="6"/>
      <c r="G99" s="12"/>
      <c r="H99" s="30"/>
      <c r="I99" s="30">
        <v>2118</v>
      </c>
      <c r="J99" s="30"/>
      <c r="K99" s="38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</row>
    <row r="100" spans="1:22" x14ac:dyDescent="0.35">
      <c r="A100" s="6" t="s">
        <v>22</v>
      </c>
      <c r="B100" s="6"/>
      <c r="C100" s="6"/>
      <c r="D100" s="6"/>
      <c r="E100" s="6"/>
      <c r="F100" s="6">
        <v>10000</v>
      </c>
      <c r="G100" s="12">
        <v>5178</v>
      </c>
      <c r="H100" s="30">
        <v>35517</v>
      </c>
      <c r="I100" s="12"/>
      <c r="J100" s="30" t="s">
        <v>2</v>
      </c>
      <c r="K100" s="30"/>
      <c r="L100" s="12"/>
      <c r="M100" s="12"/>
      <c r="N100" s="12"/>
      <c r="O100" s="12"/>
      <c r="P100" s="10"/>
      <c r="Q100" s="10"/>
      <c r="R100" s="10"/>
      <c r="S100" s="10"/>
      <c r="T100" s="10"/>
      <c r="U100" s="10"/>
      <c r="V100" s="10"/>
    </row>
    <row r="101" spans="1:22" x14ac:dyDescent="0.35">
      <c r="A101" s="6" t="s">
        <v>23</v>
      </c>
      <c r="B101" s="6"/>
      <c r="C101" s="6"/>
      <c r="D101" s="6"/>
      <c r="E101" s="6"/>
      <c r="F101" s="6">
        <v>15000</v>
      </c>
      <c r="G101" s="12"/>
      <c r="H101" s="30">
        <v>6181</v>
      </c>
      <c r="I101" s="30">
        <v>5257</v>
      </c>
      <c r="J101" s="30" t="s">
        <v>2</v>
      </c>
      <c r="K101" s="30"/>
      <c r="L101" s="12"/>
      <c r="M101" s="12"/>
      <c r="N101" s="12"/>
      <c r="O101" s="12"/>
      <c r="P101" s="10"/>
      <c r="Q101" s="10"/>
      <c r="R101" s="10"/>
      <c r="S101" s="10"/>
      <c r="T101" s="10"/>
      <c r="U101" s="10"/>
      <c r="V101" s="10"/>
    </row>
    <row r="102" spans="1:22" x14ac:dyDescent="0.35">
      <c r="A102" s="6" t="s">
        <v>25</v>
      </c>
      <c r="B102" s="6"/>
      <c r="C102" s="6"/>
      <c r="D102" s="6"/>
      <c r="E102" s="6"/>
      <c r="F102" s="6">
        <v>40000</v>
      </c>
      <c r="G102" s="12"/>
      <c r="H102" s="30">
        <v>25965</v>
      </c>
      <c r="I102" s="30"/>
      <c r="J102" s="30"/>
      <c r="K102" s="30"/>
      <c r="L102" s="12"/>
      <c r="M102" s="12"/>
      <c r="N102" s="12"/>
      <c r="O102" s="12"/>
      <c r="P102" s="10"/>
      <c r="Q102" s="10"/>
      <c r="R102" s="10"/>
      <c r="S102" s="10"/>
      <c r="T102" s="10"/>
      <c r="U102" s="10"/>
      <c r="V102" s="10"/>
    </row>
    <row r="103" spans="1:22" x14ac:dyDescent="0.35">
      <c r="A103" s="6" t="s">
        <v>26</v>
      </c>
      <c r="B103" s="6"/>
      <c r="C103" s="6"/>
      <c r="D103" s="6">
        <v>2012</v>
      </c>
      <c r="E103" s="6"/>
      <c r="F103" s="6">
        <v>95000</v>
      </c>
      <c r="G103" s="12"/>
      <c r="H103" s="30"/>
      <c r="I103" s="30"/>
      <c r="J103" s="30"/>
      <c r="K103" s="30"/>
      <c r="L103" s="12"/>
      <c r="M103" s="12"/>
      <c r="N103" s="12"/>
      <c r="O103" s="12"/>
      <c r="P103" s="10"/>
      <c r="Q103" s="10"/>
      <c r="R103" s="10"/>
      <c r="S103" s="10"/>
      <c r="T103" s="10"/>
      <c r="U103" s="10"/>
      <c r="V103" s="10"/>
    </row>
    <row r="104" spans="1:22" x14ac:dyDescent="0.35">
      <c r="A104" s="6" t="s">
        <v>27</v>
      </c>
      <c r="B104" s="6"/>
      <c r="C104" s="6"/>
      <c r="D104" s="6"/>
      <c r="E104" s="6"/>
      <c r="F104" s="6">
        <v>35000</v>
      </c>
      <c r="G104" s="12"/>
      <c r="H104" s="30"/>
      <c r="I104" s="30"/>
      <c r="J104" s="30"/>
      <c r="K104" s="30"/>
      <c r="L104" s="12"/>
      <c r="M104" s="12"/>
      <c r="N104" s="12"/>
      <c r="O104" s="12"/>
      <c r="P104" s="10"/>
      <c r="Q104" s="10"/>
      <c r="R104" s="10"/>
      <c r="S104" s="10"/>
      <c r="T104" s="10"/>
      <c r="U104" s="10"/>
      <c r="V104" s="10">
        <v>35000</v>
      </c>
    </row>
    <row r="105" spans="1:22" x14ac:dyDescent="0.35">
      <c r="A105" s="6" t="s">
        <v>167</v>
      </c>
      <c r="B105" s="6"/>
      <c r="C105" s="6"/>
      <c r="D105" s="6"/>
      <c r="E105" s="6"/>
      <c r="F105" s="6"/>
      <c r="G105" s="12"/>
      <c r="H105" s="30">
        <v>7383</v>
      </c>
      <c r="I105" s="30">
        <v>17817</v>
      </c>
      <c r="J105" s="30">
        <v>2971</v>
      </c>
      <c r="K105" s="30"/>
      <c r="L105" s="12"/>
      <c r="M105" s="12"/>
      <c r="N105" s="12"/>
      <c r="O105" s="12"/>
      <c r="P105" s="10"/>
      <c r="Q105" s="10"/>
      <c r="R105" s="10"/>
      <c r="S105" s="10"/>
      <c r="T105" s="10"/>
      <c r="U105" s="10"/>
      <c r="V105" s="10"/>
    </row>
    <row r="106" spans="1:22" x14ac:dyDescent="0.35">
      <c r="A106" s="6" t="s">
        <v>88</v>
      </c>
      <c r="B106" s="6"/>
      <c r="C106" s="6"/>
      <c r="D106" s="6"/>
      <c r="E106" s="6"/>
      <c r="F106" s="6">
        <v>2000</v>
      </c>
      <c r="G106" s="12"/>
      <c r="H106" s="30"/>
      <c r="I106" s="12"/>
      <c r="J106" s="30"/>
      <c r="K106" s="30"/>
      <c r="L106" s="12"/>
      <c r="M106" s="12"/>
      <c r="N106" s="12"/>
      <c r="O106" s="12"/>
      <c r="P106" s="10"/>
      <c r="Q106" s="10"/>
      <c r="R106" s="10"/>
      <c r="S106" s="10"/>
      <c r="T106" s="10"/>
      <c r="U106" s="10"/>
      <c r="V106" s="10"/>
    </row>
    <row r="107" spans="1:22" x14ac:dyDescent="0.35">
      <c r="A107" s="6" t="s">
        <v>91</v>
      </c>
      <c r="B107" s="6"/>
      <c r="C107" s="6"/>
      <c r="D107" s="6"/>
      <c r="E107" s="6"/>
      <c r="F107" s="6"/>
      <c r="G107" s="12"/>
      <c r="H107" s="30"/>
      <c r="I107" s="12"/>
      <c r="J107" s="30"/>
      <c r="K107" s="30"/>
      <c r="L107" s="12">
        <v>35000</v>
      </c>
      <c r="N107" s="12"/>
      <c r="O107" s="12"/>
      <c r="P107" s="10"/>
      <c r="Q107" s="10"/>
      <c r="R107" s="10"/>
      <c r="S107" s="10"/>
      <c r="T107" s="10"/>
      <c r="U107" s="10"/>
      <c r="V107" s="10"/>
    </row>
    <row r="108" spans="1:22" x14ac:dyDescent="0.35">
      <c r="A108" s="18" t="s">
        <v>81</v>
      </c>
      <c r="B108" s="18"/>
      <c r="C108" s="18"/>
      <c r="D108" s="18"/>
      <c r="E108" s="18"/>
      <c r="F108" s="18"/>
      <c r="G108" s="11">
        <f t="shared" ref="G108:V108" si="37">SUM(G84:G107)</f>
        <v>5178</v>
      </c>
      <c r="H108" s="11">
        <f t="shared" si="37"/>
        <v>75871</v>
      </c>
      <c r="I108" s="11">
        <f t="shared" si="37"/>
        <v>49816</v>
      </c>
      <c r="J108" s="11">
        <f t="shared" si="37"/>
        <v>13971</v>
      </c>
      <c r="K108" s="11">
        <f t="shared" si="37"/>
        <v>39093</v>
      </c>
      <c r="L108" s="11">
        <f t="shared" si="37"/>
        <v>43900</v>
      </c>
      <c r="M108" s="11">
        <f t="shared" si="37"/>
        <v>0</v>
      </c>
      <c r="N108" s="11">
        <f>SUM(N84:N107)</f>
        <v>0</v>
      </c>
      <c r="O108" s="11">
        <f t="shared" si="37"/>
        <v>0</v>
      </c>
      <c r="P108" s="11">
        <f t="shared" si="37"/>
        <v>110000</v>
      </c>
      <c r="Q108" s="11">
        <f t="shared" si="37"/>
        <v>54400</v>
      </c>
      <c r="R108" s="11">
        <f t="shared" si="37"/>
        <v>0</v>
      </c>
      <c r="S108" s="11">
        <f t="shared" si="37"/>
        <v>0</v>
      </c>
      <c r="T108" s="11">
        <f t="shared" si="37"/>
        <v>0</v>
      </c>
      <c r="U108" s="11">
        <f t="shared" si="37"/>
        <v>0</v>
      </c>
      <c r="V108" s="11">
        <f t="shared" si="37"/>
        <v>50000</v>
      </c>
    </row>
    <row r="109" spans="1:22" x14ac:dyDescent="0.35">
      <c r="A109" s="10"/>
      <c r="B109" s="10"/>
      <c r="C109" s="10"/>
      <c r="D109" s="10"/>
      <c r="E109" s="10"/>
      <c r="F109" s="10"/>
      <c r="G109" s="12"/>
      <c r="H109" s="30"/>
      <c r="I109" s="12"/>
      <c r="J109" s="30"/>
      <c r="K109" s="30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</row>
    <row r="110" spans="1:22" x14ac:dyDescent="0.35">
      <c r="A110" s="13" t="s">
        <v>182</v>
      </c>
      <c r="B110" s="10"/>
      <c r="C110" s="10"/>
      <c r="D110" s="10"/>
      <c r="E110" s="10"/>
      <c r="F110" s="10"/>
      <c r="G110" s="12"/>
      <c r="H110" s="30"/>
      <c r="I110" s="12"/>
      <c r="J110" s="30"/>
      <c r="K110" s="30"/>
      <c r="L110" s="12"/>
      <c r="M110" s="12"/>
      <c r="N110" s="12"/>
      <c r="O110" s="12"/>
      <c r="P110" s="10"/>
      <c r="Q110" s="10"/>
      <c r="R110" s="10"/>
      <c r="S110" s="10"/>
      <c r="T110" s="10"/>
      <c r="U110" s="10"/>
      <c r="V110" s="10"/>
    </row>
    <row r="111" spans="1:22" x14ac:dyDescent="0.35">
      <c r="A111" s="10" t="s">
        <v>89</v>
      </c>
      <c r="B111" s="10"/>
      <c r="C111" s="10"/>
      <c r="D111" s="10"/>
      <c r="E111" s="10"/>
      <c r="F111" s="10"/>
      <c r="G111" s="12"/>
      <c r="H111" s="30"/>
      <c r="I111" s="12"/>
      <c r="J111" s="30"/>
      <c r="K111" s="30"/>
      <c r="L111" s="12"/>
      <c r="M111" s="12"/>
      <c r="N111" s="12"/>
      <c r="O111" s="12"/>
      <c r="P111" s="10"/>
      <c r="Q111" s="10">
        <v>21000</v>
      </c>
      <c r="R111" s="10"/>
      <c r="S111" s="10"/>
      <c r="T111" s="10"/>
      <c r="U111" s="10"/>
      <c r="V111" s="10"/>
    </row>
    <row r="112" spans="1:22" x14ac:dyDescent="0.35">
      <c r="A112" s="10" t="s">
        <v>29</v>
      </c>
      <c r="B112" s="10"/>
      <c r="C112" s="10"/>
      <c r="D112" s="10"/>
      <c r="E112" s="10"/>
      <c r="F112" s="10">
        <v>10000</v>
      </c>
      <c r="G112" s="12">
        <v>4772</v>
      </c>
      <c r="H112" s="30" t="s">
        <v>2</v>
      </c>
      <c r="J112" s="30">
        <v>12297</v>
      </c>
      <c r="K112" s="30">
        <v>999</v>
      </c>
      <c r="L112" s="12"/>
      <c r="M112" s="12"/>
      <c r="N112" s="12"/>
      <c r="O112" s="12"/>
      <c r="P112" s="10"/>
      <c r="Q112" s="10"/>
      <c r="R112" s="10"/>
      <c r="S112" s="10"/>
      <c r="T112" s="10"/>
      <c r="U112" s="10"/>
      <c r="V112" s="10"/>
    </row>
    <row r="113" spans="1:22" x14ac:dyDescent="0.35">
      <c r="A113" s="10" t="s">
        <v>30</v>
      </c>
      <c r="B113" s="10"/>
      <c r="C113" s="10"/>
      <c r="D113" s="10"/>
      <c r="E113" s="10"/>
      <c r="F113" s="10">
        <v>9000</v>
      </c>
      <c r="G113" s="12"/>
      <c r="H113" s="30">
        <v>1999</v>
      </c>
      <c r="I113" s="12"/>
      <c r="J113" s="30"/>
      <c r="K113" s="30"/>
      <c r="M113" s="12"/>
      <c r="N113" s="12"/>
      <c r="O113" s="12">
        <v>9000</v>
      </c>
      <c r="P113" s="10"/>
      <c r="Q113" s="10"/>
      <c r="R113" s="10"/>
      <c r="S113" s="10"/>
      <c r="T113" s="10"/>
      <c r="U113" s="10"/>
      <c r="V113" s="10"/>
    </row>
    <row r="114" spans="1:22" x14ac:dyDescent="0.35">
      <c r="A114" s="10" t="s">
        <v>31</v>
      </c>
      <c r="B114" s="10"/>
      <c r="C114" s="10"/>
      <c r="D114" s="10">
        <v>1999</v>
      </c>
      <c r="E114" s="10">
        <v>5</v>
      </c>
      <c r="F114" s="10" t="s">
        <v>73</v>
      </c>
      <c r="G114" s="12"/>
      <c r="H114" s="30"/>
      <c r="I114" s="12"/>
      <c r="J114" s="30">
        <v>1048</v>
      </c>
      <c r="K114" s="33"/>
      <c r="L114" s="12">
        <v>5000</v>
      </c>
      <c r="M114" s="12"/>
      <c r="N114" s="12"/>
      <c r="O114" s="12"/>
      <c r="P114" s="10"/>
      <c r="Q114" s="10"/>
      <c r="R114" s="10"/>
      <c r="S114" s="10"/>
      <c r="T114" s="10"/>
      <c r="U114" s="10"/>
      <c r="V114" s="10"/>
    </row>
    <row r="115" spans="1:22" x14ac:dyDescent="0.35">
      <c r="A115" s="10" t="s">
        <v>61</v>
      </c>
      <c r="B115" s="10"/>
      <c r="C115" s="10"/>
      <c r="D115" s="10"/>
      <c r="E115" s="10"/>
      <c r="F115" s="10">
        <v>20000</v>
      </c>
      <c r="G115" s="12"/>
      <c r="H115" s="30">
        <v>4243</v>
      </c>
      <c r="I115" s="30">
        <v>9706</v>
      </c>
      <c r="J115" s="30"/>
      <c r="K115" s="30"/>
      <c r="L115" s="12"/>
      <c r="M115" s="12"/>
      <c r="N115" s="12"/>
      <c r="O115" s="12"/>
      <c r="P115" s="10"/>
      <c r="Q115" s="10"/>
      <c r="R115" s="10"/>
      <c r="S115" s="10"/>
      <c r="T115" s="10"/>
      <c r="U115" s="10"/>
      <c r="V115" s="10"/>
    </row>
    <row r="116" spans="1:22" x14ac:dyDescent="0.35">
      <c r="A116" s="10" t="s">
        <v>155</v>
      </c>
      <c r="B116" s="10"/>
      <c r="C116" s="10"/>
      <c r="D116" s="10"/>
      <c r="E116" s="10"/>
      <c r="F116" s="10"/>
      <c r="G116" s="12"/>
      <c r="H116" s="30"/>
      <c r="I116" s="30">
        <v>2941</v>
      </c>
      <c r="J116" s="30"/>
      <c r="K116" s="30"/>
      <c r="L116" s="12"/>
      <c r="M116" s="12"/>
      <c r="N116" s="12"/>
      <c r="O116" s="12"/>
      <c r="P116" s="10"/>
      <c r="Q116" s="10"/>
      <c r="R116" s="10"/>
      <c r="S116" s="10"/>
      <c r="T116" s="10"/>
      <c r="U116" s="10"/>
      <c r="V116" s="10"/>
    </row>
    <row r="117" spans="1:22" x14ac:dyDescent="0.35">
      <c r="A117" s="18" t="s">
        <v>183</v>
      </c>
      <c r="B117" s="18"/>
      <c r="C117" s="18"/>
      <c r="D117" s="18"/>
      <c r="E117" s="18"/>
      <c r="F117" s="18"/>
      <c r="G117" s="11">
        <f t="shared" ref="G117:V117" si="38">SUM(G111:G116)</f>
        <v>4772</v>
      </c>
      <c r="H117" s="11">
        <f t="shared" si="38"/>
        <v>6242</v>
      </c>
      <c r="I117" s="11">
        <f t="shared" si="38"/>
        <v>12647</v>
      </c>
      <c r="J117" s="11">
        <f>SUM(J111:J116)</f>
        <v>13345</v>
      </c>
      <c r="K117" s="11">
        <f t="shared" si="38"/>
        <v>999</v>
      </c>
      <c r="L117" s="11">
        <f t="shared" si="38"/>
        <v>5000</v>
      </c>
      <c r="M117" s="11">
        <f t="shared" si="38"/>
        <v>0</v>
      </c>
      <c r="N117" s="11">
        <f t="shared" si="38"/>
        <v>0</v>
      </c>
      <c r="O117" s="11">
        <f t="shared" si="38"/>
        <v>9000</v>
      </c>
      <c r="P117" s="11">
        <f t="shared" si="38"/>
        <v>0</v>
      </c>
      <c r="Q117" s="11">
        <f t="shared" si="38"/>
        <v>21000</v>
      </c>
      <c r="R117" s="11">
        <f t="shared" si="38"/>
        <v>0</v>
      </c>
      <c r="S117" s="11">
        <f t="shared" si="38"/>
        <v>0</v>
      </c>
      <c r="T117" s="11">
        <f t="shared" si="38"/>
        <v>0</v>
      </c>
      <c r="U117" s="11">
        <f t="shared" si="38"/>
        <v>0</v>
      </c>
      <c r="V117" s="11">
        <f t="shared" si="38"/>
        <v>0</v>
      </c>
    </row>
    <row r="118" spans="1:22" s="33" customFormat="1" x14ac:dyDescent="0.35"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</row>
    <row r="119" spans="1:22" ht="15.5" x14ac:dyDescent="0.35">
      <c r="A119" s="39" t="s">
        <v>184</v>
      </c>
      <c r="B119" s="39"/>
      <c r="C119" s="39"/>
      <c r="D119" s="39" t="s">
        <v>5</v>
      </c>
      <c r="E119" s="39" t="s">
        <v>7</v>
      </c>
      <c r="F119" s="39" t="s">
        <v>9</v>
      </c>
      <c r="G119" s="40">
        <v>2009</v>
      </c>
      <c r="H119" s="40">
        <v>2017</v>
      </c>
      <c r="I119" s="40">
        <f t="shared" ref="I119" si="39">H119+1</f>
        <v>2018</v>
      </c>
      <c r="J119" s="40">
        <f>I119+1</f>
        <v>2019</v>
      </c>
      <c r="K119" s="40">
        <f t="shared" ref="K119" si="40">J119+1</f>
        <v>2020</v>
      </c>
      <c r="L119" s="40">
        <f t="shared" ref="L119" si="41">K119+1</f>
        <v>2021</v>
      </c>
      <c r="M119" s="40">
        <f t="shared" ref="M119" si="42">L119+1</f>
        <v>2022</v>
      </c>
      <c r="N119" s="40">
        <f t="shared" ref="N119" si="43">M119+1</f>
        <v>2023</v>
      </c>
      <c r="O119" s="40">
        <f t="shared" ref="O119" si="44">N119+1</f>
        <v>2024</v>
      </c>
      <c r="P119" s="40">
        <f t="shared" ref="P119" si="45">O119+1</f>
        <v>2025</v>
      </c>
      <c r="Q119" s="40">
        <f t="shared" ref="Q119" si="46">P119+1</f>
        <v>2026</v>
      </c>
      <c r="R119" s="40">
        <f t="shared" ref="R119" si="47">Q119+1</f>
        <v>2027</v>
      </c>
      <c r="S119" s="40">
        <f t="shared" ref="S119" si="48">R119+1</f>
        <v>2028</v>
      </c>
      <c r="T119" s="40">
        <f t="shared" ref="T119" si="49">S119+1</f>
        <v>2029</v>
      </c>
      <c r="U119" s="40">
        <f t="shared" ref="U119" si="50">T119+1</f>
        <v>2030</v>
      </c>
      <c r="V119" s="40">
        <f t="shared" ref="V119" si="51">U119+1</f>
        <v>2031</v>
      </c>
    </row>
    <row r="120" spans="1:22" s="33" customFormat="1" x14ac:dyDescent="0.35">
      <c r="A120" s="45" t="s">
        <v>176</v>
      </c>
      <c r="B120" s="38"/>
      <c r="C120" s="38"/>
      <c r="D120" s="38"/>
      <c r="E120" s="38"/>
      <c r="F120" s="38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</row>
    <row r="121" spans="1:22" s="33" customFormat="1" x14ac:dyDescent="0.35">
      <c r="A121" s="38" t="s">
        <v>177</v>
      </c>
      <c r="B121" s="38"/>
      <c r="C121" s="38"/>
      <c r="D121" s="38"/>
      <c r="E121" s="38"/>
      <c r="F121" s="38"/>
      <c r="G121" s="30"/>
      <c r="H121" s="30"/>
      <c r="I121" s="30"/>
      <c r="J121" s="30">
        <v>13251</v>
      </c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</row>
    <row r="122" spans="1:22" x14ac:dyDescent="0.35">
      <c r="A122" s="6" t="s">
        <v>13</v>
      </c>
      <c r="B122" s="6"/>
      <c r="C122" s="6"/>
      <c r="D122" s="6">
        <v>2016</v>
      </c>
      <c r="E122" s="6">
        <v>25</v>
      </c>
      <c r="F122" s="6">
        <v>26750</v>
      </c>
      <c r="G122" s="12"/>
      <c r="H122" s="30"/>
      <c r="I122" s="12"/>
      <c r="J122" s="30"/>
      <c r="K122" s="30"/>
      <c r="L122" s="12"/>
      <c r="M122" s="12"/>
      <c r="N122" s="12"/>
      <c r="O122" s="12"/>
      <c r="P122" s="10"/>
      <c r="Q122" s="10"/>
      <c r="R122" s="10"/>
      <c r="S122" s="10"/>
      <c r="T122" s="10"/>
      <c r="U122" s="10"/>
      <c r="V122" s="10"/>
    </row>
    <row r="123" spans="1:22" x14ac:dyDescent="0.35">
      <c r="A123" s="6" t="s">
        <v>14</v>
      </c>
      <c r="B123" s="6"/>
      <c r="C123" s="6"/>
      <c r="D123" s="6">
        <v>2000</v>
      </c>
      <c r="E123" s="6">
        <v>20</v>
      </c>
      <c r="F123" s="6">
        <v>40000</v>
      </c>
      <c r="G123" s="12"/>
      <c r="H123" s="30"/>
      <c r="I123" s="12"/>
      <c r="J123" s="30"/>
      <c r="K123" s="30"/>
      <c r="M123" s="12">
        <v>40000</v>
      </c>
      <c r="N123" s="12"/>
      <c r="O123" s="12"/>
      <c r="P123" s="10"/>
      <c r="Q123" s="10"/>
      <c r="R123" s="10"/>
      <c r="S123" s="10"/>
      <c r="T123" s="10"/>
      <c r="U123" s="10"/>
      <c r="V123" s="10"/>
    </row>
    <row r="124" spans="1:22" x14ac:dyDescent="0.35">
      <c r="A124" s="6" t="s">
        <v>33</v>
      </c>
      <c r="B124" s="6"/>
      <c r="C124" s="6"/>
      <c r="D124" s="6">
        <v>1997</v>
      </c>
      <c r="E124" s="6">
        <v>15</v>
      </c>
      <c r="F124" s="6">
        <v>3500</v>
      </c>
      <c r="G124" s="12"/>
      <c r="H124" s="30"/>
      <c r="J124" s="30"/>
      <c r="K124" s="30"/>
      <c r="M124" s="12">
        <v>15000</v>
      </c>
      <c r="N124" s="12"/>
      <c r="O124" s="12"/>
      <c r="P124" s="10"/>
      <c r="Q124" s="10"/>
      <c r="R124" s="10"/>
      <c r="S124" s="10"/>
      <c r="T124" s="10"/>
      <c r="U124" s="10"/>
      <c r="V124" s="10"/>
    </row>
    <row r="125" spans="1:22" x14ac:dyDescent="0.35">
      <c r="A125" s="6" t="s">
        <v>16</v>
      </c>
      <c r="B125" s="6"/>
      <c r="C125" s="6"/>
      <c r="D125" s="6">
        <v>2000</v>
      </c>
      <c r="E125" s="6">
        <v>20</v>
      </c>
      <c r="F125" s="6" t="s">
        <v>68</v>
      </c>
      <c r="G125" s="12"/>
      <c r="H125" s="30"/>
      <c r="I125" s="12"/>
      <c r="J125" s="30"/>
      <c r="K125" s="30"/>
      <c r="M125" s="12">
        <v>500</v>
      </c>
      <c r="N125" s="12"/>
      <c r="O125" s="12"/>
      <c r="P125" s="10"/>
      <c r="Q125" s="10"/>
      <c r="R125" s="10"/>
      <c r="S125" s="10"/>
      <c r="T125" s="10"/>
      <c r="U125" s="10"/>
      <c r="V125" s="10"/>
    </row>
    <row r="126" spans="1:22" x14ac:dyDescent="0.35">
      <c r="A126" s="6" t="s">
        <v>34</v>
      </c>
      <c r="B126" s="6"/>
      <c r="C126" s="6"/>
      <c r="D126" s="6">
        <v>1994</v>
      </c>
      <c r="E126" s="6">
        <v>20</v>
      </c>
      <c r="F126" s="6">
        <v>10000</v>
      </c>
      <c r="G126" s="12"/>
      <c r="H126" s="30" t="s">
        <v>2</v>
      </c>
      <c r="J126" s="30"/>
      <c r="K126" s="30"/>
      <c r="M126" s="12">
        <v>12000</v>
      </c>
      <c r="N126" s="12"/>
      <c r="O126" s="12"/>
      <c r="P126" s="10"/>
      <c r="Q126" s="10"/>
      <c r="R126" s="10"/>
      <c r="S126" s="10"/>
      <c r="T126" s="10"/>
      <c r="U126" s="10"/>
      <c r="V126" s="10"/>
    </row>
    <row r="127" spans="1:22" s="5" customFormat="1" x14ac:dyDescent="0.35">
      <c r="A127" s="6" t="s">
        <v>35</v>
      </c>
      <c r="B127" s="6"/>
      <c r="C127" s="6"/>
      <c r="D127" s="6">
        <v>2021</v>
      </c>
      <c r="E127" s="6">
        <v>20</v>
      </c>
      <c r="F127" s="6">
        <v>10000</v>
      </c>
      <c r="G127" s="12"/>
      <c r="H127" s="30" t="s">
        <v>2</v>
      </c>
      <c r="I127" s="12"/>
      <c r="J127" s="30"/>
      <c r="K127" s="30"/>
      <c r="L127" s="12"/>
      <c r="M127" s="30">
        <v>7273</v>
      </c>
      <c r="N127" s="12"/>
      <c r="O127" s="12"/>
      <c r="P127" s="10"/>
      <c r="Q127" s="10"/>
      <c r="R127" s="10"/>
      <c r="S127" s="10"/>
      <c r="T127" s="10"/>
      <c r="U127" s="10"/>
      <c r="V127" s="10"/>
    </row>
    <row r="128" spans="1:22" s="5" customFormat="1" x14ac:dyDescent="0.35">
      <c r="A128" s="6" t="s">
        <v>36</v>
      </c>
      <c r="B128" s="6"/>
      <c r="C128" s="6"/>
      <c r="D128" s="6">
        <v>1996</v>
      </c>
      <c r="E128" s="6">
        <v>20</v>
      </c>
      <c r="F128" s="6">
        <v>10000</v>
      </c>
      <c r="G128" s="12"/>
      <c r="H128" s="30" t="s">
        <v>2</v>
      </c>
      <c r="I128" s="12"/>
      <c r="J128" s="30"/>
      <c r="K128" s="30"/>
      <c r="L128" s="12"/>
      <c r="M128" s="12">
        <v>12000</v>
      </c>
      <c r="N128" s="12"/>
      <c r="O128" s="12"/>
      <c r="P128" s="10"/>
      <c r="Q128" s="10"/>
      <c r="R128" s="10"/>
      <c r="S128" s="10"/>
      <c r="T128" s="10"/>
      <c r="U128" s="10"/>
      <c r="V128" s="10"/>
    </row>
    <row r="129" spans="1:22" s="5" customFormat="1" x14ac:dyDescent="0.35">
      <c r="A129" s="6" t="s">
        <v>37</v>
      </c>
      <c r="B129" s="6"/>
      <c r="C129" s="6"/>
      <c r="D129" s="6" t="s">
        <v>187</v>
      </c>
      <c r="E129" s="6">
        <v>20</v>
      </c>
      <c r="F129" s="6">
        <v>10000</v>
      </c>
      <c r="G129" s="12"/>
      <c r="H129" s="30"/>
      <c r="I129" s="12"/>
      <c r="J129" s="30"/>
      <c r="K129" s="30"/>
      <c r="L129" s="12"/>
      <c r="M129" s="12"/>
      <c r="N129" s="12"/>
      <c r="O129" s="12"/>
      <c r="P129" s="10"/>
      <c r="Q129" s="10"/>
      <c r="R129" s="10"/>
      <c r="S129" s="10"/>
      <c r="T129" s="10"/>
      <c r="U129" s="10"/>
      <c r="V129" s="10"/>
    </row>
    <row r="130" spans="1:22" s="5" customFormat="1" x14ac:dyDescent="0.35">
      <c r="A130" s="6" t="s">
        <v>38</v>
      </c>
      <c r="B130" s="6"/>
      <c r="C130" s="6"/>
      <c r="D130" s="6" t="s">
        <v>188</v>
      </c>
      <c r="E130" s="6">
        <v>20</v>
      </c>
      <c r="F130" s="6">
        <v>10000</v>
      </c>
      <c r="G130" s="12"/>
      <c r="H130" s="30"/>
      <c r="I130" s="12"/>
      <c r="J130" s="30" t="s">
        <v>2</v>
      </c>
      <c r="K130" s="30"/>
      <c r="L130" s="12"/>
      <c r="M130" s="12"/>
      <c r="N130" s="12"/>
      <c r="O130" s="12"/>
      <c r="P130" s="10"/>
      <c r="Q130" s="10"/>
      <c r="R130" s="10"/>
      <c r="S130" s="10"/>
      <c r="T130" s="10"/>
      <c r="U130" s="10"/>
      <c r="V130" s="10"/>
    </row>
    <row r="131" spans="1:22" s="5" customFormat="1" x14ac:dyDescent="0.35">
      <c r="A131" s="19" t="s">
        <v>83</v>
      </c>
      <c r="B131" s="19"/>
      <c r="C131" s="19"/>
      <c r="D131" s="19"/>
      <c r="E131" s="19"/>
      <c r="F131" s="19"/>
      <c r="G131" s="11">
        <f>SUM(G127:G130)</f>
        <v>0</v>
      </c>
      <c r="H131" s="11">
        <f t="shared" ref="H131:V131" si="52">SUM(H122:H130)</f>
        <v>0</v>
      </c>
      <c r="I131" s="11">
        <f t="shared" si="52"/>
        <v>0</v>
      </c>
      <c r="J131" s="11">
        <f>SUM(J121:J130)</f>
        <v>13251</v>
      </c>
      <c r="K131" s="11">
        <f t="shared" si="52"/>
        <v>0</v>
      </c>
      <c r="L131" s="11">
        <f t="shared" si="52"/>
        <v>0</v>
      </c>
      <c r="M131" s="11">
        <f t="shared" si="52"/>
        <v>86773</v>
      </c>
      <c r="N131" s="11">
        <f t="shared" si="52"/>
        <v>0</v>
      </c>
      <c r="O131" s="11">
        <f t="shared" si="52"/>
        <v>0</v>
      </c>
      <c r="P131" s="11">
        <f t="shared" si="52"/>
        <v>0</v>
      </c>
      <c r="Q131" s="11">
        <f t="shared" si="52"/>
        <v>0</v>
      </c>
      <c r="R131" s="11">
        <f t="shared" si="52"/>
        <v>0</v>
      </c>
      <c r="S131" s="11">
        <f t="shared" si="52"/>
        <v>0</v>
      </c>
      <c r="T131" s="11">
        <f t="shared" si="52"/>
        <v>0</v>
      </c>
      <c r="U131" s="11">
        <f t="shared" si="52"/>
        <v>0</v>
      </c>
      <c r="V131" s="11">
        <f t="shared" si="52"/>
        <v>0</v>
      </c>
    </row>
    <row r="132" spans="1:22" s="5" customFormat="1" x14ac:dyDescent="0.35">
      <c r="A132" s="10"/>
      <c r="B132" s="10"/>
      <c r="C132" s="10"/>
      <c r="D132" s="10"/>
      <c r="E132" s="10"/>
      <c r="F132" s="10"/>
      <c r="G132" s="15"/>
      <c r="H132" s="30"/>
      <c r="I132" s="12"/>
      <c r="J132" s="30"/>
      <c r="K132" s="30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</row>
    <row r="133" spans="1:22" s="5" customFormat="1" x14ac:dyDescent="0.35">
      <c r="A133" s="13" t="s">
        <v>39</v>
      </c>
      <c r="B133" s="13"/>
      <c r="C133" s="13"/>
      <c r="D133" s="13"/>
      <c r="E133" s="13"/>
      <c r="F133" s="13"/>
      <c r="G133" s="15"/>
      <c r="H133" s="31"/>
      <c r="I133" s="15"/>
      <c r="J133" s="31"/>
      <c r="K133" s="31"/>
      <c r="L133" s="15"/>
      <c r="M133" s="15"/>
      <c r="N133" s="15"/>
      <c r="O133" s="15"/>
      <c r="P133" s="13"/>
      <c r="Q133" s="13"/>
      <c r="R133" s="13"/>
      <c r="S133" s="13"/>
      <c r="T133" s="13"/>
      <c r="U133" s="13"/>
      <c r="V133" s="13"/>
    </row>
    <row r="134" spans="1:22" s="5" customFormat="1" x14ac:dyDescent="0.35">
      <c r="A134" s="10" t="s">
        <v>160</v>
      </c>
      <c r="B134" s="13"/>
      <c r="C134" s="13"/>
      <c r="D134" s="10">
        <v>2010</v>
      </c>
      <c r="E134" s="10">
        <v>12</v>
      </c>
      <c r="F134" s="10"/>
      <c r="G134" s="12"/>
      <c r="H134" s="30"/>
      <c r="I134" s="12"/>
      <c r="J134" s="30"/>
      <c r="K134" s="30"/>
      <c r="L134" s="12">
        <v>83000</v>
      </c>
      <c r="M134" s="12"/>
      <c r="N134" s="12"/>
      <c r="O134" s="12"/>
      <c r="P134" s="10"/>
      <c r="Q134" s="10"/>
      <c r="R134" s="10"/>
      <c r="S134" s="10"/>
      <c r="T134" s="10"/>
      <c r="U134" s="13"/>
      <c r="V134" s="13"/>
    </row>
    <row r="135" spans="1:22" s="5" customFormat="1" x14ac:dyDescent="0.35">
      <c r="A135" s="10" t="s">
        <v>161</v>
      </c>
      <c r="B135" s="13"/>
      <c r="C135" s="13"/>
      <c r="D135" s="10">
        <v>2010</v>
      </c>
      <c r="E135" s="10">
        <v>15</v>
      </c>
      <c r="F135" s="10"/>
      <c r="G135" s="12"/>
      <c r="H135" s="30"/>
      <c r="I135" s="12"/>
      <c r="J135" s="30"/>
      <c r="K135" s="30"/>
      <c r="L135" s="12">
        <v>11500</v>
      </c>
      <c r="M135" s="12"/>
      <c r="N135" s="12"/>
      <c r="O135" s="12"/>
      <c r="P135" s="10">
        <v>6000</v>
      </c>
      <c r="Q135" s="10"/>
      <c r="R135" s="10"/>
      <c r="S135" s="10"/>
      <c r="T135" s="10"/>
      <c r="U135" s="13"/>
      <c r="V135" s="13"/>
    </row>
    <row r="136" spans="1:22" s="5" customFormat="1" x14ac:dyDescent="0.35">
      <c r="A136" s="10" t="s">
        <v>162</v>
      </c>
      <c r="B136" s="13"/>
      <c r="C136" s="13"/>
      <c r="D136" s="10">
        <v>2010</v>
      </c>
      <c r="E136" s="10">
        <v>20</v>
      </c>
      <c r="F136" s="10"/>
      <c r="G136" s="12"/>
      <c r="H136" s="30"/>
      <c r="I136" s="12"/>
      <c r="J136" s="30"/>
      <c r="K136" s="30"/>
      <c r="L136" s="12"/>
      <c r="M136" s="12"/>
      <c r="N136" s="12"/>
      <c r="O136" s="12"/>
      <c r="P136" s="10"/>
      <c r="Q136" s="10"/>
      <c r="R136" s="10"/>
      <c r="S136" s="10"/>
      <c r="T136" s="10">
        <v>75000</v>
      </c>
      <c r="U136" s="13"/>
      <c r="V136" s="13"/>
    </row>
    <row r="137" spans="1:22" s="5" customFormat="1" x14ac:dyDescent="0.35">
      <c r="A137" s="10" t="s">
        <v>163</v>
      </c>
      <c r="B137" s="13"/>
      <c r="C137" s="13"/>
      <c r="D137" s="10">
        <v>2010</v>
      </c>
      <c r="E137" s="10">
        <v>8</v>
      </c>
      <c r="F137" s="10"/>
      <c r="G137" s="12"/>
      <c r="H137" s="30"/>
      <c r="I137" s="12"/>
      <c r="J137" s="30">
        <v>6726</v>
      </c>
      <c r="K137" s="30"/>
      <c r="L137" s="12"/>
      <c r="M137" s="12"/>
      <c r="N137" s="12"/>
      <c r="O137" s="12"/>
      <c r="P137" s="10"/>
      <c r="Q137" s="10"/>
      <c r="R137" s="10"/>
      <c r="S137" s="10"/>
      <c r="T137" s="10"/>
      <c r="U137" s="13"/>
      <c r="V137" s="13"/>
    </row>
    <row r="138" spans="1:22" s="5" customFormat="1" x14ac:dyDescent="0.35">
      <c r="A138" s="10" t="s">
        <v>164</v>
      </c>
      <c r="B138" s="13"/>
      <c r="C138" s="13"/>
      <c r="D138" s="10">
        <v>2010</v>
      </c>
      <c r="E138" s="10">
        <v>10</v>
      </c>
      <c r="F138" s="10"/>
      <c r="G138" s="12"/>
      <c r="H138" s="30"/>
      <c r="I138" s="12"/>
      <c r="J138" s="30"/>
      <c r="K138" s="30"/>
      <c r="L138" s="12"/>
      <c r="M138" s="12"/>
      <c r="N138" s="12"/>
      <c r="O138" s="12"/>
      <c r="P138" s="10"/>
      <c r="Q138" s="10"/>
      <c r="R138" s="10"/>
      <c r="S138" s="10"/>
      <c r="T138" s="10"/>
      <c r="U138" s="13"/>
      <c r="V138" s="13"/>
    </row>
    <row r="139" spans="1:22" s="5" customFormat="1" x14ac:dyDescent="0.35">
      <c r="A139" s="10" t="s">
        <v>165</v>
      </c>
      <c r="B139" s="13"/>
      <c r="C139" s="13"/>
      <c r="D139" s="10">
        <v>2010</v>
      </c>
      <c r="E139" s="10">
        <v>9</v>
      </c>
      <c r="F139" s="10"/>
      <c r="G139" s="12"/>
      <c r="H139" s="30"/>
      <c r="I139" s="12"/>
      <c r="J139" s="48"/>
      <c r="K139" s="30"/>
      <c r="L139" s="12"/>
      <c r="N139" s="12">
        <v>65000</v>
      </c>
      <c r="O139" s="12"/>
      <c r="P139" s="10"/>
      <c r="Q139" s="10"/>
      <c r="R139" s="10"/>
      <c r="S139" s="10"/>
      <c r="T139" s="10"/>
      <c r="U139" s="13"/>
      <c r="V139" s="13"/>
    </row>
    <row r="140" spans="1:22" x14ac:dyDescent="0.35">
      <c r="A140" s="10" t="s">
        <v>159</v>
      </c>
      <c r="B140" s="10"/>
      <c r="C140" s="13"/>
      <c r="D140" s="10">
        <v>2010</v>
      </c>
      <c r="E140" s="10"/>
      <c r="F140" s="10"/>
      <c r="G140" s="12"/>
      <c r="H140" s="30"/>
      <c r="I140" s="12"/>
      <c r="J140" s="30"/>
      <c r="K140" s="30"/>
      <c r="L140" s="12">
        <v>5000</v>
      </c>
      <c r="M140" s="12"/>
      <c r="N140" s="12"/>
      <c r="O140" s="12"/>
      <c r="P140" s="10"/>
      <c r="Q140" s="10"/>
      <c r="R140" s="10"/>
      <c r="S140" s="10"/>
      <c r="T140" s="10"/>
      <c r="U140" s="13"/>
      <c r="V140" s="13"/>
    </row>
    <row r="141" spans="1:22" x14ac:dyDescent="0.35">
      <c r="A141" s="10" t="s">
        <v>49</v>
      </c>
      <c r="B141" s="10"/>
      <c r="C141" s="13"/>
      <c r="D141" s="10">
        <v>2010</v>
      </c>
      <c r="E141" s="10"/>
      <c r="F141" s="10"/>
      <c r="G141" s="12"/>
      <c r="H141" s="30"/>
      <c r="I141" s="12"/>
      <c r="J141" s="30"/>
      <c r="K141" s="30"/>
      <c r="L141" s="12"/>
      <c r="M141" s="12"/>
      <c r="N141" s="12"/>
      <c r="O141" s="12"/>
      <c r="P141" s="10"/>
      <c r="Q141" s="10"/>
      <c r="R141" s="10"/>
      <c r="S141" s="10"/>
      <c r="T141" s="10"/>
      <c r="U141" s="13"/>
      <c r="V141" s="13"/>
    </row>
    <row r="142" spans="1:22" x14ac:dyDescent="0.35">
      <c r="A142" s="10" t="s">
        <v>62</v>
      </c>
      <c r="B142" s="10"/>
      <c r="C142" s="13"/>
      <c r="D142" s="10">
        <v>2010</v>
      </c>
      <c r="E142" s="10"/>
      <c r="F142" s="10"/>
      <c r="G142" s="12"/>
      <c r="H142" s="30"/>
      <c r="I142" s="12"/>
      <c r="J142" s="30"/>
      <c r="K142" s="30"/>
      <c r="L142" s="12"/>
      <c r="M142" s="12">
        <v>25000</v>
      </c>
      <c r="N142" s="12"/>
      <c r="O142" s="12"/>
      <c r="P142" s="10"/>
      <c r="Q142" s="10"/>
      <c r="R142" s="10"/>
      <c r="S142" s="10"/>
      <c r="T142" s="10"/>
      <c r="U142" s="13"/>
      <c r="V142" s="13"/>
    </row>
    <row r="143" spans="1:22" x14ac:dyDescent="0.35">
      <c r="A143" s="10" t="s">
        <v>168</v>
      </c>
      <c r="B143" s="13"/>
      <c r="C143" s="13"/>
      <c r="D143" s="10">
        <v>2010</v>
      </c>
      <c r="E143" s="13"/>
      <c r="F143" s="13"/>
      <c r="G143" s="12" t="s">
        <v>2</v>
      </c>
      <c r="H143" s="12">
        <v>500</v>
      </c>
      <c r="I143" s="15"/>
      <c r="J143" s="31"/>
      <c r="K143" s="31"/>
      <c r="L143" s="15"/>
      <c r="M143" s="15"/>
      <c r="N143" s="15"/>
      <c r="O143" s="15"/>
      <c r="P143" s="13"/>
      <c r="Q143" s="13"/>
      <c r="R143" s="13"/>
      <c r="S143" s="13"/>
      <c r="T143" s="13"/>
      <c r="U143" s="13"/>
      <c r="V143" s="13"/>
    </row>
    <row r="144" spans="1:22" x14ac:dyDescent="0.35">
      <c r="A144" s="18" t="s">
        <v>84</v>
      </c>
      <c r="B144" s="20"/>
      <c r="C144" s="20"/>
      <c r="D144" s="20"/>
      <c r="E144" s="20"/>
      <c r="F144" s="20"/>
      <c r="G144" s="11">
        <f t="shared" ref="G144:V144" si="53">SUM(G134:G143)</f>
        <v>0</v>
      </c>
      <c r="H144" s="11">
        <f t="shared" si="53"/>
        <v>500</v>
      </c>
      <c r="I144" s="11">
        <f t="shared" si="53"/>
        <v>0</v>
      </c>
      <c r="J144" s="11">
        <f t="shared" si="53"/>
        <v>6726</v>
      </c>
      <c r="K144" s="11">
        <f>SUM(K134:K143)</f>
        <v>0</v>
      </c>
      <c r="L144" s="11">
        <f t="shared" si="53"/>
        <v>99500</v>
      </c>
      <c r="M144" s="11">
        <f t="shared" si="53"/>
        <v>25000</v>
      </c>
      <c r="N144" s="11">
        <f t="shared" si="53"/>
        <v>65000</v>
      </c>
      <c r="O144" s="11">
        <f t="shared" si="53"/>
        <v>0</v>
      </c>
      <c r="P144" s="11">
        <f t="shared" si="53"/>
        <v>6000</v>
      </c>
      <c r="Q144" s="11">
        <f t="shared" si="53"/>
        <v>0</v>
      </c>
      <c r="R144" s="11">
        <f t="shared" si="53"/>
        <v>0</v>
      </c>
      <c r="S144" s="11">
        <f t="shared" si="53"/>
        <v>0</v>
      </c>
      <c r="T144" s="11">
        <f t="shared" si="53"/>
        <v>75000</v>
      </c>
      <c r="U144" s="16">
        <f t="shared" si="53"/>
        <v>0</v>
      </c>
      <c r="V144" s="16">
        <f t="shared" si="53"/>
        <v>0</v>
      </c>
    </row>
    <row r="145" spans="1:22" x14ac:dyDescent="0.35">
      <c r="A145" s="13"/>
      <c r="B145" s="13"/>
      <c r="C145" s="13"/>
      <c r="D145" s="13"/>
      <c r="E145" s="13"/>
      <c r="F145" s="13"/>
      <c r="G145" s="12"/>
      <c r="H145" s="31"/>
      <c r="I145" s="15"/>
      <c r="J145" s="31"/>
      <c r="K145" s="31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</row>
    <row r="146" spans="1:22" x14ac:dyDescent="0.35">
      <c r="A146" s="13" t="s">
        <v>174</v>
      </c>
      <c r="B146" s="10"/>
      <c r="C146" s="10"/>
      <c r="D146" s="10"/>
      <c r="E146" s="10"/>
      <c r="F146" s="10"/>
      <c r="G146" s="12"/>
      <c r="H146" s="30"/>
      <c r="I146" s="12"/>
      <c r="J146" s="30"/>
      <c r="K146" s="30"/>
      <c r="L146" s="12"/>
      <c r="M146" s="12"/>
      <c r="N146" s="12"/>
      <c r="O146" s="12"/>
      <c r="P146" s="10"/>
      <c r="Q146" s="10"/>
      <c r="R146" s="10"/>
      <c r="S146" s="10"/>
      <c r="T146" s="10"/>
      <c r="U146" s="10"/>
      <c r="V146" s="10"/>
    </row>
    <row r="147" spans="1:22" x14ac:dyDescent="0.35">
      <c r="A147" s="10" t="s">
        <v>41</v>
      </c>
      <c r="B147" s="10"/>
      <c r="C147" s="10"/>
      <c r="D147" s="10">
        <v>2019</v>
      </c>
      <c r="E147" s="10"/>
      <c r="F147" s="10">
        <v>188400</v>
      </c>
      <c r="G147" s="12"/>
      <c r="H147" s="30">
        <v>19598</v>
      </c>
      <c r="I147" s="12"/>
      <c r="J147" s="30">
        <v>60345</v>
      </c>
      <c r="K147" s="30">
        <v>17118</v>
      </c>
      <c r="L147" s="12"/>
      <c r="M147" s="12"/>
      <c r="N147" s="12"/>
      <c r="O147" s="12">
        <v>20000</v>
      </c>
      <c r="P147" s="10"/>
      <c r="Q147" s="10"/>
      <c r="R147" s="10"/>
      <c r="S147" s="10">
        <v>5000</v>
      </c>
      <c r="T147" s="10"/>
      <c r="U147" s="10"/>
      <c r="V147" s="10"/>
    </row>
    <row r="148" spans="1:22" x14ac:dyDescent="0.35">
      <c r="A148" s="10" t="s">
        <v>172</v>
      </c>
      <c r="B148" s="10"/>
      <c r="C148" s="10"/>
      <c r="D148" s="10">
        <v>2016</v>
      </c>
      <c r="E148" s="10"/>
      <c r="F148" s="10">
        <v>50000</v>
      </c>
      <c r="G148" s="12"/>
      <c r="H148" s="30"/>
      <c r="I148" s="12"/>
      <c r="J148" s="30"/>
      <c r="K148" s="30"/>
      <c r="L148" s="12"/>
      <c r="M148" s="12"/>
      <c r="N148" s="12"/>
      <c r="O148" s="12"/>
      <c r="P148" s="10"/>
      <c r="Q148" s="10"/>
      <c r="R148" s="10"/>
      <c r="S148" s="10"/>
      <c r="T148" s="10"/>
      <c r="U148" s="10"/>
      <c r="V148" s="10"/>
    </row>
    <row r="149" spans="1:22" x14ac:dyDescent="0.35">
      <c r="A149" s="10" t="s">
        <v>90</v>
      </c>
      <c r="B149" s="10"/>
      <c r="C149" s="10"/>
      <c r="D149" s="10"/>
      <c r="E149" s="10"/>
      <c r="F149" s="10">
        <v>7000</v>
      </c>
      <c r="G149" s="12"/>
      <c r="H149" s="30" t="s">
        <v>2</v>
      </c>
      <c r="J149" s="30"/>
      <c r="K149" s="30"/>
      <c r="L149" s="12">
        <v>7000</v>
      </c>
      <c r="M149" s="12"/>
      <c r="N149" s="12"/>
      <c r="O149" s="12"/>
      <c r="P149" s="10"/>
      <c r="Q149" s="10"/>
      <c r="R149" s="10">
        <v>1000</v>
      </c>
      <c r="S149" s="10"/>
      <c r="T149" s="10"/>
      <c r="U149" s="10"/>
      <c r="V149" s="10"/>
    </row>
    <row r="150" spans="1:22" x14ac:dyDescent="0.35">
      <c r="A150" s="10" t="s">
        <v>42</v>
      </c>
      <c r="B150" s="10"/>
      <c r="C150" s="10"/>
      <c r="D150" s="10">
        <v>2019</v>
      </c>
      <c r="E150" s="10"/>
      <c r="F150" s="10">
        <v>294000</v>
      </c>
      <c r="G150" s="12"/>
      <c r="H150" s="30" t="s">
        <v>2</v>
      </c>
      <c r="I150" s="30">
        <v>237037</v>
      </c>
      <c r="J150" s="30">
        <v>327837</v>
      </c>
      <c r="K150" s="30">
        <v>42337</v>
      </c>
      <c r="L150" s="12"/>
      <c r="M150" s="12"/>
      <c r="N150" s="12"/>
      <c r="O150" s="12"/>
      <c r="P150" s="10"/>
      <c r="Q150" s="10"/>
      <c r="R150" s="10"/>
      <c r="S150" s="10"/>
      <c r="T150" s="10"/>
      <c r="U150" s="10"/>
      <c r="V150" s="10"/>
    </row>
    <row r="151" spans="1:22" x14ac:dyDescent="0.35">
      <c r="A151" s="10" t="s">
        <v>96</v>
      </c>
      <c r="B151" s="10"/>
      <c r="C151" s="10"/>
      <c r="D151" s="10"/>
      <c r="E151" s="10"/>
      <c r="F151" s="10"/>
      <c r="G151" s="12"/>
      <c r="H151" s="30"/>
      <c r="I151" s="30"/>
      <c r="J151" s="30"/>
      <c r="K151" s="30"/>
      <c r="L151" s="12"/>
      <c r="M151" s="12"/>
      <c r="N151" s="12">
        <v>15000</v>
      </c>
      <c r="O151" s="12"/>
      <c r="P151" s="10"/>
      <c r="Q151" s="10"/>
      <c r="R151" s="10"/>
      <c r="S151" s="10"/>
      <c r="T151" s="10"/>
      <c r="U151" s="10"/>
      <c r="V151" s="10"/>
    </row>
    <row r="152" spans="1:22" x14ac:dyDescent="0.35">
      <c r="A152" s="10" t="s">
        <v>43</v>
      </c>
      <c r="B152" s="10"/>
      <c r="C152" s="10"/>
      <c r="D152" s="10"/>
      <c r="E152" s="10"/>
      <c r="F152" s="10">
        <v>3000</v>
      </c>
      <c r="G152" s="12"/>
      <c r="H152" s="30">
        <v>1580</v>
      </c>
      <c r="I152" s="30"/>
      <c r="J152" s="30">
        <v>5000</v>
      </c>
      <c r="K152" s="30">
        <v>4143</v>
      </c>
      <c r="L152" s="12"/>
      <c r="M152" s="12"/>
      <c r="N152" s="12"/>
      <c r="O152" s="12"/>
      <c r="P152" s="10">
        <v>8000</v>
      </c>
      <c r="Q152" s="10"/>
      <c r="R152" s="10"/>
      <c r="S152" s="10"/>
      <c r="T152" s="10"/>
      <c r="U152" s="10"/>
      <c r="V152" s="10"/>
    </row>
    <row r="153" spans="1:22" x14ac:dyDescent="0.35">
      <c r="A153" s="10" t="s">
        <v>178</v>
      </c>
      <c r="B153" s="10"/>
      <c r="C153" s="10"/>
      <c r="D153" s="10"/>
      <c r="E153" s="10"/>
      <c r="F153" s="10"/>
      <c r="G153" s="12"/>
      <c r="H153" s="30"/>
      <c r="I153" s="30"/>
      <c r="J153" s="30">
        <v>2970.99</v>
      </c>
      <c r="K153" s="30">
        <v>9189</v>
      </c>
      <c r="L153" s="12"/>
      <c r="M153" s="12"/>
      <c r="N153" s="12"/>
      <c r="O153" s="12"/>
      <c r="P153" s="10"/>
      <c r="Q153" s="10"/>
      <c r="R153" s="10"/>
      <c r="S153" s="10"/>
      <c r="T153" s="10"/>
      <c r="U153" s="10"/>
      <c r="V153" s="10"/>
    </row>
    <row r="154" spans="1:22" x14ac:dyDescent="0.35">
      <c r="A154" s="10" t="s">
        <v>16</v>
      </c>
      <c r="B154" s="10"/>
      <c r="C154" s="10"/>
      <c r="D154" s="10" t="s">
        <v>2</v>
      </c>
      <c r="E154" s="10" t="s">
        <v>2</v>
      </c>
      <c r="F154" s="10">
        <v>7500</v>
      </c>
      <c r="G154" s="12"/>
      <c r="H154" s="30" t="s">
        <v>2</v>
      </c>
      <c r="I154" s="30"/>
      <c r="J154" s="30"/>
      <c r="K154" s="30"/>
      <c r="L154" s="12"/>
      <c r="M154" s="12"/>
      <c r="N154" s="12"/>
      <c r="O154" s="12"/>
      <c r="P154" s="10"/>
      <c r="Q154" s="10"/>
      <c r="R154" s="10"/>
      <c r="S154" s="10"/>
      <c r="T154" s="10"/>
      <c r="U154" s="10"/>
      <c r="V154" s="10"/>
    </row>
    <row r="155" spans="1:22" x14ac:dyDescent="0.35">
      <c r="A155" s="10" t="s">
        <v>152</v>
      </c>
      <c r="B155" s="10"/>
      <c r="C155" s="10"/>
      <c r="D155" s="10"/>
      <c r="E155" s="10"/>
      <c r="F155" s="10"/>
      <c r="G155" s="12"/>
      <c r="H155" s="30"/>
      <c r="I155" s="30"/>
      <c r="J155" s="30"/>
      <c r="K155" s="30"/>
      <c r="L155" s="12"/>
      <c r="M155" s="12"/>
      <c r="N155" s="12"/>
      <c r="O155" s="12"/>
      <c r="P155" s="10"/>
      <c r="Q155" s="10"/>
      <c r="R155" s="10"/>
      <c r="S155" s="10"/>
      <c r="T155" s="10"/>
      <c r="U155" s="10"/>
      <c r="V155" s="10"/>
    </row>
    <row r="156" spans="1:22" x14ac:dyDescent="0.35">
      <c r="A156" s="10" t="s">
        <v>153</v>
      </c>
      <c r="B156" s="10"/>
      <c r="C156" s="10"/>
      <c r="D156" s="10"/>
      <c r="E156" s="10"/>
      <c r="F156" s="10"/>
      <c r="G156" s="12"/>
      <c r="H156" s="30"/>
      <c r="I156" s="30">
        <v>1055</v>
      </c>
      <c r="J156" s="30"/>
      <c r="K156" s="30"/>
      <c r="L156" s="12"/>
      <c r="M156" s="12">
        <v>5000</v>
      </c>
      <c r="N156" s="12"/>
      <c r="O156" s="12"/>
      <c r="P156" s="10"/>
      <c r="Q156" s="10">
        <v>5000</v>
      </c>
      <c r="R156" s="10"/>
      <c r="S156" s="10"/>
      <c r="T156" s="10"/>
      <c r="U156" s="10">
        <v>5000</v>
      </c>
      <c r="V156" s="10"/>
    </row>
    <row r="157" spans="1:22" x14ac:dyDescent="0.35">
      <c r="A157" s="10" t="s">
        <v>157</v>
      </c>
      <c r="B157" s="10"/>
      <c r="C157" s="10"/>
      <c r="D157" s="10"/>
      <c r="E157" s="10"/>
      <c r="F157" s="10"/>
      <c r="G157" s="12"/>
      <c r="H157" s="30" t="s">
        <v>2</v>
      </c>
      <c r="I157" s="30"/>
      <c r="J157" s="30"/>
      <c r="K157" s="30"/>
      <c r="L157" s="12">
        <v>50000</v>
      </c>
      <c r="M157" s="12"/>
      <c r="N157" s="12"/>
      <c r="O157" s="12"/>
      <c r="P157" s="10"/>
      <c r="Q157" s="10"/>
      <c r="R157" s="10"/>
      <c r="S157" s="10"/>
      <c r="T157" s="10"/>
      <c r="U157" s="10"/>
      <c r="V157" s="10"/>
    </row>
    <row r="158" spans="1:22" x14ac:dyDescent="0.35">
      <c r="A158" s="10" t="s">
        <v>170</v>
      </c>
      <c r="B158" s="10"/>
      <c r="C158" s="10"/>
      <c r="D158" s="10"/>
      <c r="E158" s="10"/>
      <c r="F158" s="10"/>
      <c r="G158" s="12"/>
      <c r="H158" s="30"/>
      <c r="I158" s="30">
        <v>1631</v>
      </c>
      <c r="J158" s="30"/>
      <c r="K158" s="30"/>
      <c r="L158" s="12"/>
      <c r="M158" s="12"/>
      <c r="N158" s="12"/>
      <c r="O158" s="12"/>
      <c r="P158" s="10"/>
      <c r="Q158" s="10"/>
      <c r="R158" s="10"/>
      <c r="S158" s="10">
        <v>2000</v>
      </c>
      <c r="T158" s="10"/>
      <c r="U158" s="10"/>
      <c r="V158" s="10"/>
    </row>
    <row r="159" spans="1:22" x14ac:dyDescent="0.35">
      <c r="A159" s="10" t="s">
        <v>173</v>
      </c>
      <c r="B159" s="10"/>
      <c r="C159" s="10"/>
      <c r="D159" s="10"/>
      <c r="E159" s="10"/>
      <c r="F159" s="10"/>
      <c r="G159" s="12">
        <v>17782</v>
      </c>
      <c r="H159" s="30">
        <v>3130</v>
      </c>
      <c r="I159" s="12"/>
      <c r="J159" s="30"/>
      <c r="K159" s="30"/>
      <c r="L159" s="12"/>
      <c r="M159" s="12"/>
      <c r="N159" s="12"/>
      <c r="O159" s="12"/>
      <c r="P159" s="10"/>
      <c r="Q159" s="10"/>
      <c r="R159" s="10"/>
      <c r="S159" s="10"/>
      <c r="T159" s="10"/>
      <c r="U159" s="10"/>
      <c r="V159" s="10"/>
    </row>
    <row r="160" spans="1:22" x14ac:dyDescent="0.35">
      <c r="A160" s="10" t="s">
        <v>154</v>
      </c>
      <c r="B160" s="10"/>
      <c r="C160" s="10"/>
      <c r="D160" s="10"/>
      <c r="E160" s="10">
        <v>5</v>
      </c>
      <c r="F160" s="10"/>
      <c r="G160" s="12"/>
      <c r="H160" s="30"/>
      <c r="I160" s="12"/>
      <c r="J160" s="30"/>
      <c r="K160" s="30"/>
      <c r="L160" s="12">
        <v>200000</v>
      </c>
      <c r="M160" s="12">
        <v>100000</v>
      </c>
      <c r="N160" s="12">
        <v>55000</v>
      </c>
      <c r="O160" s="12"/>
      <c r="P160" s="10"/>
      <c r="Q160" s="10"/>
      <c r="R160" s="10"/>
      <c r="S160" s="10"/>
      <c r="T160" s="10"/>
      <c r="U160" s="10"/>
      <c r="V160" s="10"/>
    </row>
    <row r="161" spans="1:22" x14ac:dyDescent="0.35">
      <c r="A161" s="10" t="s">
        <v>169</v>
      </c>
      <c r="B161" s="10"/>
      <c r="C161" s="10"/>
      <c r="D161" s="10">
        <v>2017</v>
      </c>
      <c r="E161" s="10"/>
      <c r="F161" s="10"/>
      <c r="G161" s="12"/>
      <c r="H161" s="30">
        <v>120822</v>
      </c>
      <c r="I161" s="30">
        <v>146575</v>
      </c>
      <c r="J161" s="30"/>
      <c r="K161" s="30"/>
      <c r="L161" s="12"/>
      <c r="M161" s="12"/>
      <c r="N161" s="12"/>
      <c r="O161" s="12"/>
      <c r="P161" s="10"/>
      <c r="Q161" s="10"/>
      <c r="R161" s="10"/>
      <c r="S161" s="10"/>
      <c r="T161" s="10"/>
      <c r="U161" s="10"/>
      <c r="V161" s="10"/>
    </row>
    <row r="162" spans="1:22" x14ac:dyDescent="0.35">
      <c r="A162" s="18" t="s">
        <v>175</v>
      </c>
      <c r="B162" s="18"/>
      <c r="C162" s="18"/>
      <c r="D162" s="18"/>
      <c r="E162" s="18"/>
      <c r="F162" s="18"/>
      <c r="G162" s="11">
        <f>SUM(G147:G159)</f>
        <v>17782</v>
      </c>
      <c r="H162" s="11">
        <f>SUM(H147:H161)</f>
        <v>145130</v>
      </c>
      <c r="I162" s="11">
        <f>SUM(I147:I161)</f>
        <v>386298</v>
      </c>
      <c r="J162" s="11">
        <f t="shared" ref="J162:V162" si="54">SUM(J147:J161)</f>
        <v>396152.99</v>
      </c>
      <c r="K162" s="11">
        <f t="shared" si="54"/>
        <v>72787</v>
      </c>
      <c r="L162" s="11">
        <f t="shared" si="54"/>
        <v>257000</v>
      </c>
      <c r="M162" s="11">
        <f t="shared" si="54"/>
        <v>105000</v>
      </c>
      <c r="N162" s="11">
        <f t="shared" si="54"/>
        <v>70000</v>
      </c>
      <c r="O162" s="11">
        <f t="shared" si="54"/>
        <v>20000</v>
      </c>
      <c r="P162" s="11">
        <f t="shared" si="54"/>
        <v>8000</v>
      </c>
      <c r="Q162" s="11">
        <f t="shared" si="54"/>
        <v>5000</v>
      </c>
      <c r="R162" s="11">
        <f t="shared" si="54"/>
        <v>1000</v>
      </c>
      <c r="S162" s="11">
        <f t="shared" si="54"/>
        <v>7000</v>
      </c>
      <c r="T162" s="11">
        <f t="shared" si="54"/>
        <v>0</v>
      </c>
      <c r="U162" s="11">
        <f t="shared" si="54"/>
        <v>5000</v>
      </c>
      <c r="V162" s="11">
        <f t="shared" si="54"/>
        <v>0</v>
      </c>
    </row>
    <row r="163" spans="1:22" x14ac:dyDescent="0.35">
      <c r="A163" s="10"/>
      <c r="B163" s="10"/>
      <c r="C163" s="10"/>
      <c r="D163" s="10"/>
      <c r="E163" s="10"/>
      <c r="F163" s="10"/>
      <c r="G163" s="12"/>
      <c r="H163" s="30"/>
      <c r="I163" s="12"/>
      <c r="J163" s="30"/>
      <c r="K163" s="12"/>
      <c r="L163" s="12"/>
      <c r="M163" s="12"/>
      <c r="N163" s="12"/>
      <c r="O163" s="12"/>
      <c r="P163" s="10"/>
      <c r="Q163" s="10"/>
      <c r="R163" s="10"/>
      <c r="S163" s="10"/>
      <c r="T163" s="10"/>
      <c r="U163" s="10"/>
      <c r="V163" s="10"/>
    </row>
    <row r="164" spans="1:22" ht="15.5" x14ac:dyDescent="0.35">
      <c r="A164" s="39" t="s">
        <v>185</v>
      </c>
      <c r="B164" s="39"/>
      <c r="C164" s="39"/>
      <c r="D164" s="39" t="s">
        <v>5</v>
      </c>
      <c r="E164" s="39" t="s">
        <v>7</v>
      </c>
      <c r="F164" s="39" t="s">
        <v>9</v>
      </c>
      <c r="G164" s="40">
        <v>2009</v>
      </c>
      <c r="H164" s="40">
        <v>2017</v>
      </c>
      <c r="I164" s="40">
        <f t="shared" ref="I164" si="55">H164+1</f>
        <v>2018</v>
      </c>
      <c r="J164" s="40">
        <f>I164+1</f>
        <v>2019</v>
      </c>
      <c r="K164" s="40">
        <f t="shared" ref="K164" si="56">J164+1</f>
        <v>2020</v>
      </c>
      <c r="L164" s="40">
        <f t="shared" ref="L164" si="57">K164+1</f>
        <v>2021</v>
      </c>
      <c r="M164" s="40">
        <f t="shared" ref="M164" si="58">L164+1</f>
        <v>2022</v>
      </c>
      <c r="N164" s="40">
        <f t="shared" ref="N164" si="59">M164+1</f>
        <v>2023</v>
      </c>
      <c r="O164" s="40">
        <f t="shared" ref="O164" si="60">N164+1</f>
        <v>2024</v>
      </c>
      <c r="P164" s="40">
        <f t="shared" ref="P164" si="61">O164+1</f>
        <v>2025</v>
      </c>
      <c r="Q164" s="40">
        <f t="shared" ref="Q164" si="62">P164+1</f>
        <v>2026</v>
      </c>
      <c r="R164" s="40">
        <f t="shared" ref="R164" si="63">Q164+1</f>
        <v>2027</v>
      </c>
      <c r="S164" s="40">
        <f t="shared" ref="S164" si="64">R164+1</f>
        <v>2028</v>
      </c>
      <c r="T164" s="40">
        <f t="shared" ref="T164" si="65">S164+1</f>
        <v>2029</v>
      </c>
      <c r="U164" s="40">
        <f t="shared" ref="U164" si="66">T164+1</f>
        <v>2030</v>
      </c>
      <c r="V164" s="40">
        <f t="shared" ref="V164" si="67">U164+1</f>
        <v>2031</v>
      </c>
    </row>
    <row r="165" spans="1:22" x14ac:dyDescent="0.35">
      <c r="A165" s="10"/>
      <c r="B165" s="10"/>
      <c r="C165" s="10"/>
      <c r="D165" s="10"/>
      <c r="E165" s="10"/>
      <c r="F165" s="10"/>
      <c r="G165" s="12"/>
      <c r="H165" s="30"/>
      <c r="I165" s="12"/>
      <c r="J165" s="30"/>
      <c r="K165" s="30"/>
      <c r="L165" s="12"/>
      <c r="M165" s="12"/>
      <c r="N165" s="12"/>
      <c r="O165" s="12"/>
      <c r="P165" s="10"/>
      <c r="Q165" s="10"/>
      <c r="R165" s="10"/>
      <c r="S165" s="10"/>
      <c r="T165" s="10"/>
      <c r="U165" s="10"/>
      <c r="V165" s="10"/>
    </row>
    <row r="166" spans="1:22" x14ac:dyDescent="0.35">
      <c r="A166" s="13" t="s">
        <v>45</v>
      </c>
      <c r="B166" s="10"/>
      <c r="C166" s="10"/>
      <c r="D166" s="10"/>
      <c r="E166" s="10"/>
      <c r="F166" s="10"/>
      <c r="G166" s="12"/>
      <c r="H166" s="30"/>
      <c r="I166" s="12"/>
      <c r="J166" s="30"/>
      <c r="K166" s="30"/>
      <c r="L166" s="12"/>
      <c r="M166" s="12"/>
      <c r="N166" s="12"/>
      <c r="O166" s="12"/>
      <c r="P166" s="10"/>
      <c r="Q166" s="10"/>
      <c r="R166" s="10"/>
      <c r="S166" s="10"/>
      <c r="T166" s="10"/>
      <c r="U166" s="10"/>
      <c r="V166" s="10"/>
    </row>
    <row r="167" spans="1:22" x14ac:dyDescent="0.35">
      <c r="A167" s="6" t="s">
        <v>46</v>
      </c>
      <c r="B167" s="6"/>
      <c r="C167" s="6"/>
      <c r="D167" s="6">
        <v>2019</v>
      </c>
      <c r="E167" s="6">
        <v>20</v>
      </c>
      <c r="F167" s="6">
        <v>17000</v>
      </c>
      <c r="G167" s="12"/>
      <c r="H167" s="30" t="s">
        <v>2</v>
      </c>
      <c r="I167" s="12">
        <v>15054</v>
      </c>
      <c r="J167" s="30">
        <v>14608</v>
      </c>
      <c r="K167" s="30"/>
      <c r="L167" s="12"/>
      <c r="M167" s="12"/>
      <c r="N167" s="12"/>
      <c r="O167" s="12"/>
      <c r="P167" s="10"/>
      <c r="Q167" s="10"/>
      <c r="R167" s="10"/>
      <c r="S167" s="10"/>
      <c r="T167" s="10"/>
      <c r="U167" s="10"/>
      <c r="V167" s="10"/>
    </row>
    <row r="168" spans="1:22" x14ac:dyDescent="0.35">
      <c r="A168" s="6" t="s">
        <v>158</v>
      </c>
      <c r="B168" s="6"/>
      <c r="C168" s="6"/>
      <c r="D168" s="6">
        <v>2014</v>
      </c>
      <c r="E168" s="6">
        <v>20</v>
      </c>
      <c r="F168" s="6">
        <v>17000</v>
      </c>
      <c r="G168" s="12"/>
      <c r="H168" s="30"/>
      <c r="I168" s="12"/>
      <c r="J168" s="30"/>
      <c r="K168" s="30"/>
      <c r="L168" s="12"/>
      <c r="M168" s="12"/>
      <c r="N168" s="12"/>
      <c r="O168" s="12"/>
      <c r="P168" s="10"/>
      <c r="Q168" s="10"/>
      <c r="R168" s="10"/>
      <c r="S168" s="10"/>
      <c r="T168" s="10"/>
      <c r="U168" s="10"/>
      <c r="V168" s="10"/>
    </row>
    <row r="169" spans="1:22" x14ac:dyDescent="0.35">
      <c r="A169" s="6" t="s">
        <v>47</v>
      </c>
      <c r="B169" s="6"/>
      <c r="C169" s="6"/>
      <c r="D169" s="6">
        <v>2016</v>
      </c>
      <c r="E169" s="6">
        <v>20</v>
      </c>
      <c r="F169" s="6">
        <v>12200</v>
      </c>
      <c r="G169" s="12"/>
      <c r="H169" s="30"/>
      <c r="I169" s="12"/>
      <c r="J169" s="30"/>
      <c r="K169" s="30"/>
      <c r="L169" s="12"/>
      <c r="M169" s="12"/>
      <c r="N169" s="12"/>
      <c r="O169" s="12"/>
      <c r="P169" s="10"/>
      <c r="Q169" s="10"/>
      <c r="R169" s="10"/>
      <c r="S169" s="10"/>
      <c r="T169" s="10"/>
      <c r="U169" s="10"/>
      <c r="V169" s="10"/>
    </row>
    <row r="170" spans="1:22" x14ac:dyDescent="0.35">
      <c r="A170" s="6" t="s">
        <v>48</v>
      </c>
      <c r="B170" s="6"/>
      <c r="C170" s="6"/>
      <c r="D170" s="6">
        <v>2017</v>
      </c>
      <c r="E170" s="6">
        <v>20</v>
      </c>
      <c r="F170" s="6">
        <v>20000</v>
      </c>
      <c r="G170" s="12"/>
      <c r="H170" s="30"/>
      <c r="I170" s="30">
        <v>49563</v>
      </c>
      <c r="J170" s="30"/>
      <c r="K170" s="30"/>
      <c r="L170" s="12"/>
      <c r="M170" s="12"/>
      <c r="N170" s="12"/>
      <c r="O170" s="12"/>
      <c r="P170" s="10"/>
      <c r="Q170" s="10"/>
      <c r="R170" s="10"/>
      <c r="S170" s="10"/>
      <c r="T170" s="10"/>
      <c r="U170" s="10"/>
      <c r="V170" s="10"/>
    </row>
    <row r="171" spans="1:22" x14ac:dyDescent="0.35">
      <c r="A171" s="6" t="s">
        <v>86</v>
      </c>
      <c r="B171" s="6"/>
      <c r="C171" s="6"/>
      <c r="D171" s="6"/>
      <c r="E171" s="6"/>
      <c r="F171" s="6"/>
      <c r="G171" s="12"/>
      <c r="H171" s="30"/>
      <c r="I171" s="12"/>
      <c r="J171" s="30"/>
      <c r="K171" s="30"/>
      <c r="L171" s="12"/>
      <c r="M171" s="12"/>
      <c r="N171" s="12"/>
      <c r="O171" s="12"/>
      <c r="P171" s="10"/>
      <c r="Q171" s="10"/>
      <c r="R171" s="10"/>
      <c r="S171" s="10"/>
      <c r="T171" s="10"/>
      <c r="U171" s="10"/>
      <c r="V171" s="10"/>
    </row>
    <row r="172" spans="1:22" ht="17.25" customHeight="1" x14ac:dyDescent="0.35">
      <c r="A172" s="21" t="s">
        <v>97</v>
      </c>
      <c r="B172" s="21"/>
      <c r="C172" s="21"/>
      <c r="D172" s="21"/>
      <c r="E172" s="21"/>
      <c r="F172" s="18"/>
      <c r="G172" s="11">
        <f>SUM(G167:G171)</f>
        <v>0</v>
      </c>
      <c r="H172" s="11">
        <f>SUM(H167:H171)</f>
        <v>0</v>
      </c>
      <c r="I172" s="11">
        <f t="shared" ref="I172:Q172" si="68">SUM(I167:I171)</f>
        <v>64617</v>
      </c>
      <c r="J172" s="11">
        <f t="shared" si="68"/>
        <v>14608</v>
      </c>
      <c r="K172" s="11">
        <f t="shared" si="68"/>
        <v>0</v>
      </c>
      <c r="L172" s="11">
        <f t="shared" si="68"/>
        <v>0</v>
      </c>
      <c r="M172" s="11">
        <f t="shared" si="68"/>
        <v>0</v>
      </c>
      <c r="N172" s="11">
        <f t="shared" si="68"/>
        <v>0</v>
      </c>
      <c r="O172" s="11">
        <f t="shared" si="68"/>
        <v>0</v>
      </c>
      <c r="P172" s="11">
        <f t="shared" si="68"/>
        <v>0</v>
      </c>
      <c r="Q172" s="11">
        <f t="shared" si="68"/>
        <v>0</v>
      </c>
      <c r="R172" s="11">
        <f t="shared" ref="R172" si="69">SUM(R167:R171)</f>
        <v>0</v>
      </c>
      <c r="S172" s="11">
        <f t="shared" ref="S172" si="70">SUM(S167:S171)</f>
        <v>0</v>
      </c>
      <c r="T172" s="11">
        <f t="shared" ref="T172" si="71">SUM(T167:T171)</f>
        <v>0</v>
      </c>
      <c r="U172" s="11">
        <f t="shared" ref="U172" si="72">SUM(U167:U171)</f>
        <v>0</v>
      </c>
      <c r="V172" s="11">
        <f t="shared" ref="V172" si="73">SUM(V167:V171)</f>
        <v>0</v>
      </c>
    </row>
    <row r="173" spans="1:22" s="33" customFormat="1" ht="17.25" customHeight="1" x14ac:dyDescent="0.35">
      <c r="A173" s="38"/>
      <c r="B173" s="38"/>
      <c r="C173" s="38"/>
      <c r="D173" s="38"/>
      <c r="E173" s="38"/>
      <c r="F173" s="38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</row>
    <row r="174" spans="1:22" x14ac:dyDescent="0.35">
      <c r="A174" s="13" t="s">
        <v>50</v>
      </c>
      <c r="B174" s="10"/>
      <c r="C174" s="10"/>
      <c r="D174" s="10"/>
      <c r="E174" s="10"/>
      <c r="F174" s="10"/>
      <c r="G174" s="12" t="s">
        <v>2</v>
      </c>
      <c r="H174" s="30"/>
      <c r="I174" s="12"/>
      <c r="J174" s="30"/>
      <c r="K174" s="30"/>
      <c r="L174" s="12"/>
      <c r="M174" s="12"/>
      <c r="N174" s="12"/>
      <c r="O174" s="12"/>
      <c r="P174" s="10"/>
      <c r="Q174" s="10"/>
      <c r="R174" s="10"/>
      <c r="S174" s="10"/>
      <c r="T174" s="10"/>
      <c r="U174" s="10"/>
      <c r="V174" s="10"/>
    </row>
    <row r="175" spans="1:22" x14ac:dyDescent="0.35">
      <c r="A175" s="10" t="s">
        <v>51</v>
      </c>
      <c r="B175" s="10"/>
      <c r="C175" s="10"/>
      <c r="D175" s="10"/>
      <c r="E175" s="10"/>
      <c r="F175" s="10"/>
      <c r="G175" s="12">
        <f>G38</f>
        <v>0</v>
      </c>
      <c r="H175" s="30">
        <f t="shared" ref="H175:V175" si="74">H20:AD20</f>
        <v>40788</v>
      </c>
      <c r="I175" s="12">
        <f t="shared" si="74"/>
        <v>2000</v>
      </c>
      <c r="J175" s="30">
        <f t="shared" si="74"/>
        <v>36161</v>
      </c>
      <c r="K175" s="30">
        <f t="shared" si="74"/>
        <v>42093</v>
      </c>
      <c r="L175" s="12">
        <f t="shared" si="74"/>
        <v>10900</v>
      </c>
      <c r="M175" s="12">
        <f t="shared" si="74"/>
        <v>7500</v>
      </c>
      <c r="N175" s="12">
        <f t="shared" si="74"/>
        <v>0</v>
      </c>
      <c r="O175" s="12">
        <f t="shared" si="74"/>
        <v>0</v>
      </c>
      <c r="P175" s="12">
        <f t="shared" si="74"/>
        <v>110000</v>
      </c>
      <c r="Q175" s="12">
        <f t="shared" si="74"/>
        <v>48800</v>
      </c>
      <c r="R175" s="12">
        <f t="shared" si="74"/>
        <v>0</v>
      </c>
      <c r="S175" s="12">
        <f t="shared" si="74"/>
        <v>0</v>
      </c>
      <c r="T175" s="12">
        <f t="shared" si="74"/>
        <v>0</v>
      </c>
      <c r="U175" s="12">
        <f t="shared" si="74"/>
        <v>0</v>
      </c>
      <c r="V175" s="12">
        <f t="shared" si="74"/>
        <v>12500</v>
      </c>
    </row>
    <row r="176" spans="1:22" x14ac:dyDescent="0.35">
      <c r="A176" s="10" t="s">
        <v>52</v>
      </c>
      <c r="B176" s="10"/>
      <c r="C176" s="10"/>
      <c r="D176" s="10"/>
      <c r="E176" s="10"/>
      <c r="F176" s="10"/>
      <c r="G176" s="12">
        <f>G59</f>
        <v>0</v>
      </c>
      <c r="H176" s="30">
        <f t="shared" ref="H176:V176" si="75">H38</f>
        <v>2463</v>
      </c>
      <c r="I176" s="12">
        <f t="shared" si="75"/>
        <v>2000</v>
      </c>
      <c r="J176" s="30">
        <f t="shared" si="75"/>
        <v>22344</v>
      </c>
      <c r="K176" s="30">
        <f t="shared" si="75"/>
        <v>43093</v>
      </c>
      <c r="L176" s="12">
        <f t="shared" si="75"/>
        <v>19000</v>
      </c>
      <c r="M176" s="12">
        <f t="shared" si="75"/>
        <v>8000</v>
      </c>
      <c r="N176" s="12">
        <f t="shared" si="75"/>
        <v>0</v>
      </c>
      <c r="O176" s="12">
        <f t="shared" si="75"/>
        <v>10000</v>
      </c>
      <c r="P176" s="12">
        <f t="shared" si="75"/>
        <v>110000</v>
      </c>
      <c r="Q176" s="12">
        <f t="shared" si="75"/>
        <v>48800</v>
      </c>
      <c r="R176" s="12">
        <f t="shared" si="75"/>
        <v>0</v>
      </c>
      <c r="S176" s="12">
        <f t="shared" si="75"/>
        <v>0</v>
      </c>
      <c r="T176" s="12">
        <f t="shared" si="75"/>
        <v>0</v>
      </c>
      <c r="U176" s="12">
        <f t="shared" si="75"/>
        <v>0</v>
      </c>
      <c r="V176" s="12">
        <f t="shared" si="75"/>
        <v>12500</v>
      </c>
    </row>
    <row r="177" spans="1:22" x14ac:dyDescent="0.35">
      <c r="A177" s="10" t="s">
        <v>53</v>
      </c>
      <c r="B177" s="10"/>
      <c r="C177" s="10"/>
      <c r="D177" s="10"/>
      <c r="E177" s="10"/>
      <c r="F177" s="10"/>
      <c r="G177" s="12">
        <f>G77</f>
        <v>0</v>
      </c>
      <c r="H177" s="30">
        <f t="shared" ref="H177:V177" si="76">H59</f>
        <v>2463</v>
      </c>
      <c r="I177" s="12">
        <f t="shared" si="76"/>
        <v>2000</v>
      </c>
      <c r="J177" s="30">
        <f t="shared" si="76"/>
        <v>22344</v>
      </c>
      <c r="K177" s="30">
        <f t="shared" si="76"/>
        <v>43093</v>
      </c>
      <c r="L177" s="12">
        <f t="shared" si="76"/>
        <v>16400</v>
      </c>
      <c r="M177" s="12">
        <f t="shared" si="76"/>
        <v>7500</v>
      </c>
      <c r="N177" s="12">
        <f t="shared" si="76"/>
        <v>0</v>
      </c>
      <c r="O177" s="12">
        <f t="shared" si="76"/>
        <v>0</v>
      </c>
      <c r="P177" s="12">
        <f t="shared" si="76"/>
        <v>110000</v>
      </c>
      <c r="Q177" s="12">
        <f t="shared" si="76"/>
        <v>48800</v>
      </c>
      <c r="R177" s="12">
        <f t="shared" si="76"/>
        <v>0</v>
      </c>
      <c r="S177" s="12">
        <f t="shared" si="76"/>
        <v>0</v>
      </c>
      <c r="T177" s="12">
        <f t="shared" si="76"/>
        <v>0</v>
      </c>
      <c r="U177" s="12">
        <f t="shared" si="76"/>
        <v>0</v>
      </c>
      <c r="V177" s="12">
        <f t="shared" si="76"/>
        <v>12500</v>
      </c>
    </row>
    <row r="178" spans="1:22" x14ac:dyDescent="0.35">
      <c r="A178" s="10" t="s">
        <v>54</v>
      </c>
      <c r="B178" s="10"/>
      <c r="C178" s="10"/>
      <c r="D178" s="10"/>
      <c r="E178" s="10"/>
      <c r="F178" s="10"/>
      <c r="G178" s="12">
        <f>G78</f>
        <v>0</v>
      </c>
      <c r="H178" s="12">
        <f t="shared" ref="H178:V178" si="77">H78</f>
        <v>20716</v>
      </c>
      <c r="I178" s="12">
        <f t="shared" si="77"/>
        <v>8113</v>
      </c>
      <c r="J178" s="30">
        <f t="shared" si="77"/>
        <v>36161</v>
      </c>
      <c r="K178" s="30">
        <f t="shared" si="77"/>
        <v>40093</v>
      </c>
      <c r="L178" s="12">
        <f t="shared" si="77"/>
        <v>900</v>
      </c>
      <c r="M178" s="12">
        <f t="shared" si="77"/>
        <v>10000</v>
      </c>
      <c r="N178" s="12">
        <f t="shared" si="77"/>
        <v>0</v>
      </c>
      <c r="O178" s="12">
        <f t="shared" si="77"/>
        <v>0</v>
      </c>
      <c r="P178" s="12">
        <f t="shared" si="77"/>
        <v>110000</v>
      </c>
      <c r="Q178" s="12">
        <f t="shared" si="77"/>
        <v>39800</v>
      </c>
      <c r="R178" s="12">
        <f t="shared" si="77"/>
        <v>0</v>
      </c>
      <c r="S178" s="12">
        <f t="shared" si="77"/>
        <v>0</v>
      </c>
      <c r="T178" s="12">
        <f t="shared" si="77"/>
        <v>0</v>
      </c>
      <c r="U178" s="12">
        <f t="shared" si="77"/>
        <v>0</v>
      </c>
      <c r="V178" s="12">
        <f t="shared" si="77"/>
        <v>9375</v>
      </c>
    </row>
    <row r="179" spans="1:22" x14ac:dyDescent="0.35">
      <c r="A179" s="10" t="s">
        <v>55</v>
      </c>
      <c r="B179" s="10"/>
      <c r="C179" s="10"/>
      <c r="D179" s="10"/>
      <c r="E179" s="10"/>
      <c r="F179" s="10"/>
      <c r="G179" s="12">
        <f t="shared" ref="G179:V179" si="78">G108</f>
        <v>5178</v>
      </c>
      <c r="H179" s="30">
        <f t="shared" si="78"/>
        <v>75871</v>
      </c>
      <c r="I179" s="12">
        <f t="shared" si="78"/>
        <v>49816</v>
      </c>
      <c r="J179" s="30">
        <f t="shared" si="78"/>
        <v>13971</v>
      </c>
      <c r="K179" s="30">
        <f t="shared" si="78"/>
        <v>39093</v>
      </c>
      <c r="L179" s="12">
        <f t="shared" si="78"/>
        <v>43900</v>
      </c>
      <c r="M179" s="12">
        <f t="shared" si="78"/>
        <v>0</v>
      </c>
      <c r="N179" s="12">
        <f t="shared" si="78"/>
        <v>0</v>
      </c>
      <c r="O179" s="12">
        <f t="shared" si="78"/>
        <v>0</v>
      </c>
      <c r="P179" s="12">
        <f t="shared" si="78"/>
        <v>110000</v>
      </c>
      <c r="Q179" s="12">
        <f t="shared" si="78"/>
        <v>54400</v>
      </c>
      <c r="R179" s="12">
        <f t="shared" si="78"/>
        <v>0</v>
      </c>
      <c r="S179" s="12">
        <f t="shared" si="78"/>
        <v>0</v>
      </c>
      <c r="T179" s="12">
        <f t="shared" si="78"/>
        <v>0</v>
      </c>
      <c r="U179" s="12">
        <f t="shared" si="78"/>
        <v>0</v>
      </c>
      <c r="V179" s="12">
        <f t="shared" si="78"/>
        <v>50000</v>
      </c>
    </row>
    <row r="180" spans="1:22" x14ac:dyDescent="0.35">
      <c r="A180" s="10" t="s">
        <v>56</v>
      </c>
      <c r="B180" s="10"/>
      <c r="C180" s="10"/>
      <c r="D180" s="10"/>
      <c r="E180" s="10"/>
      <c r="F180" s="10"/>
      <c r="G180" s="12">
        <f t="shared" ref="G180:V180" si="79">G117</f>
        <v>4772</v>
      </c>
      <c r="H180" s="30">
        <f t="shared" si="79"/>
        <v>6242</v>
      </c>
      <c r="I180" s="12">
        <f t="shared" si="79"/>
        <v>12647</v>
      </c>
      <c r="J180" s="30">
        <f t="shared" si="79"/>
        <v>13345</v>
      </c>
      <c r="K180" s="30">
        <f t="shared" si="79"/>
        <v>999</v>
      </c>
      <c r="L180" s="12">
        <f t="shared" si="79"/>
        <v>5000</v>
      </c>
      <c r="M180" s="12">
        <f t="shared" si="79"/>
        <v>0</v>
      </c>
      <c r="N180" s="12">
        <f t="shared" si="79"/>
        <v>0</v>
      </c>
      <c r="O180" s="12">
        <f t="shared" si="79"/>
        <v>9000</v>
      </c>
      <c r="P180" s="12">
        <f t="shared" si="79"/>
        <v>0</v>
      </c>
      <c r="Q180" s="12">
        <f t="shared" si="79"/>
        <v>21000</v>
      </c>
      <c r="R180" s="12">
        <f t="shared" si="79"/>
        <v>0</v>
      </c>
      <c r="S180" s="12">
        <f t="shared" si="79"/>
        <v>0</v>
      </c>
      <c r="T180" s="12">
        <f t="shared" si="79"/>
        <v>0</v>
      </c>
      <c r="U180" s="12">
        <f t="shared" si="79"/>
        <v>0</v>
      </c>
      <c r="V180" s="12">
        <f t="shared" si="79"/>
        <v>0</v>
      </c>
    </row>
    <row r="181" spans="1:22" x14ac:dyDescent="0.35">
      <c r="A181" s="10" t="s">
        <v>57</v>
      </c>
      <c r="B181" s="10"/>
      <c r="C181" s="10"/>
      <c r="D181" s="10"/>
      <c r="E181" s="10"/>
      <c r="F181" s="10"/>
      <c r="G181" s="12">
        <f t="shared" ref="G181:V181" si="80">G131</f>
        <v>0</v>
      </c>
      <c r="H181" s="30">
        <f t="shared" si="80"/>
        <v>0</v>
      </c>
      <c r="I181" s="12">
        <f t="shared" si="80"/>
        <v>0</v>
      </c>
      <c r="J181" s="30">
        <f t="shared" si="80"/>
        <v>13251</v>
      </c>
      <c r="K181" s="30">
        <f t="shared" si="80"/>
        <v>0</v>
      </c>
      <c r="L181" s="12">
        <f t="shared" si="80"/>
        <v>0</v>
      </c>
      <c r="M181" s="12">
        <f t="shared" si="80"/>
        <v>86773</v>
      </c>
      <c r="N181" s="12">
        <f t="shared" si="80"/>
        <v>0</v>
      </c>
      <c r="O181" s="12">
        <f t="shared" si="80"/>
        <v>0</v>
      </c>
      <c r="P181" s="12">
        <f t="shared" si="80"/>
        <v>0</v>
      </c>
      <c r="Q181" s="12">
        <f t="shared" si="80"/>
        <v>0</v>
      </c>
      <c r="R181" s="12">
        <f t="shared" si="80"/>
        <v>0</v>
      </c>
      <c r="S181" s="12">
        <f t="shared" si="80"/>
        <v>0</v>
      </c>
      <c r="T181" s="12">
        <f t="shared" si="80"/>
        <v>0</v>
      </c>
      <c r="U181" s="12">
        <f t="shared" si="80"/>
        <v>0</v>
      </c>
      <c r="V181" s="12">
        <f t="shared" si="80"/>
        <v>0</v>
      </c>
    </row>
    <row r="182" spans="1:22" x14ac:dyDescent="0.35">
      <c r="A182" s="10" t="s">
        <v>39</v>
      </c>
      <c r="B182" s="10"/>
      <c r="C182" s="10"/>
      <c r="D182" s="10"/>
      <c r="E182" s="10"/>
      <c r="F182" s="10"/>
      <c r="G182" s="12">
        <f t="shared" ref="G182:V182" si="81">G144</f>
        <v>0</v>
      </c>
      <c r="H182" s="12">
        <f t="shared" si="81"/>
        <v>500</v>
      </c>
      <c r="I182" s="12">
        <f t="shared" si="81"/>
        <v>0</v>
      </c>
      <c r="J182" s="30">
        <f t="shared" si="81"/>
        <v>6726</v>
      </c>
      <c r="K182" s="30">
        <f t="shared" si="81"/>
        <v>0</v>
      </c>
      <c r="L182" s="12">
        <f t="shared" si="81"/>
        <v>99500</v>
      </c>
      <c r="M182" s="12">
        <f t="shared" si="81"/>
        <v>25000</v>
      </c>
      <c r="N182" s="12">
        <f t="shared" si="81"/>
        <v>65000</v>
      </c>
      <c r="O182" s="12">
        <f t="shared" si="81"/>
        <v>0</v>
      </c>
      <c r="P182" s="12">
        <f t="shared" si="81"/>
        <v>6000</v>
      </c>
      <c r="Q182" s="12">
        <f t="shared" si="81"/>
        <v>0</v>
      </c>
      <c r="R182" s="12">
        <f t="shared" si="81"/>
        <v>0</v>
      </c>
      <c r="S182" s="12">
        <f t="shared" si="81"/>
        <v>0</v>
      </c>
      <c r="T182" s="12">
        <f t="shared" si="81"/>
        <v>75000</v>
      </c>
      <c r="U182" s="12">
        <f t="shared" si="81"/>
        <v>0</v>
      </c>
      <c r="V182" s="12">
        <f t="shared" si="81"/>
        <v>0</v>
      </c>
    </row>
    <row r="183" spans="1:22" x14ac:dyDescent="0.35">
      <c r="A183" s="10" t="s">
        <v>40</v>
      </c>
      <c r="B183" s="10"/>
      <c r="C183" s="10"/>
      <c r="D183" s="10"/>
      <c r="E183" s="10"/>
      <c r="F183" s="10"/>
      <c r="G183" s="12">
        <f t="shared" ref="G183:V183" si="82">G162</f>
        <v>17782</v>
      </c>
      <c r="H183" s="30">
        <f t="shared" si="82"/>
        <v>145130</v>
      </c>
      <c r="I183" s="12">
        <f t="shared" si="82"/>
        <v>386298</v>
      </c>
      <c r="J183" s="30">
        <f t="shared" si="82"/>
        <v>396152.99</v>
      </c>
      <c r="K183" s="30">
        <f t="shared" si="82"/>
        <v>72787</v>
      </c>
      <c r="L183" s="12">
        <f t="shared" si="82"/>
        <v>257000</v>
      </c>
      <c r="M183" s="12">
        <f t="shared" si="82"/>
        <v>105000</v>
      </c>
      <c r="N183" s="12">
        <f t="shared" si="82"/>
        <v>70000</v>
      </c>
      <c r="O183" s="12">
        <f t="shared" si="82"/>
        <v>20000</v>
      </c>
      <c r="P183" s="12">
        <f t="shared" si="82"/>
        <v>8000</v>
      </c>
      <c r="Q183" s="12">
        <f t="shared" si="82"/>
        <v>5000</v>
      </c>
      <c r="R183" s="12">
        <f t="shared" si="82"/>
        <v>1000</v>
      </c>
      <c r="S183" s="12">
        <f t="shared" si="82"/>
        <v>7000</v>
      </c>
      <c r="T183" s="12">
        <f t="shared" si="82"/>
        <v>0</v>
      </c>
      <c r="U183" s="12">
        <f t="shared" si="82"/>
        <v>5000</v>
      </c>
      <c r="V183" s="12">
        <f t="shared" si="82"/>
        <v>0</v>
      </c>
    </row>
    <row r="184" spans="1:22" x14ac:dyDescent="0.35">
      <c r="A184" s="10" t="s">
        <v>45</v>
      </c>
      <c r="B184" s="10"/>
      <c r="C184" s="10"/>
      <c r="D184" s="10"/>
      <c r="E184" s="10"/>
      <c r="F184" s="10"/>
      <c r="G184" s="12">
        <f>G172</f>
        <v>0</v>
      </c>
      <c r="H184" s="30">
        <f>H172</f>
        <v>0</v>
      </c>
      <c r="I184" s="12">
        <f>I172</f>
        <v>64617</v>
      </c>
      <c r="J184" s="30">
        <f>J172</f>
        <v>14608</v>
      </c>
      <c r="K184" s="30">
        <f>K172</f>
        <v>0</v>
      </c>
      <c r="L184" s="12"/>
      <c r="M184" s="12">
        <f t="shared" ref="M184:V184" si="83">M172</f>
        <v>0</v>
      </c>
      <c r="N184" s="12">
        <f t="shared" si="83"/>
        <v>0</v>
      </c>
      <c r="O184" s="12">
        <f t="shared" si="83"/>
        <v>0</v>
      </c>
      <c r="P184" s="12">
        <f t="shared" si="83"/>
        <v>0</v>
      </c>
      <c r="Q184" s="12">
        <f t="shared" si="83"/>
        <v>0</v>
      </c>
      <c r="R184" s="12">
        <f t="shared" si="83"/>
        <v>0</v>
      </c>
      <c r="S184" s="12">
        <f t="shared" si="83"/>
        <v>0</v>
      </c>
      <c r="T184" s="12">
        <f t="shared" si="83"/>
        <v>0</v>
      </c>
      <c r="U184" s="12">
        <f t="shared" si="83"/>
        <v>0</v>
      </c>
      <c r="V184" s="12">
        <f t="shared" si="83"/>
        <v>0</v>
      </c>
    </row>
    <row r="185" spans="1:22" x14ac:dyDescent="0.35">
      <c r="A185" s="10" t="s">
        <v>93</v>
      </c>
      <c r="B185" s="10"/>
      <c r="C185" s="10"/>
      <c r="D185" s="10"/>
      <c r="E185" s="10"/>
      <c r="F185" s="10"/>
      <c r="G185" s="12"/>
      <c r="H185" s="30"/>
      <c r="I185" s="12"/>
      <c r="J185" s="30"/>
      <c r="K185" s="30"/>
      <c r="L185" s="12"/>
      <c r="M185" s="12"/>
      <c r="N185" s="12"/>
      <c r="O185" s="12"/>
      <c r="P185" s="10"/>
      <c r="Q185" s="10"/>
      <c r="R185" s="10"/>
      <c r="S185" s="10"/>
      <c r="T185" s="10"/>
      <c r="U185" s="10"/>
      <c r="V185" s="10"/>
    </row>
    <row r="186" spans="1:22" x14ac:dyDescent="0.35">
      <c r="A186" s="10" t="s">
        <v>166</v>
      </c>
      <c r="B186" s="10"/>
      <c r="C186" s="10"/>
      <c r="D186" s="10"/>
      <c r="E186" s="10"/>
      <c r="F186" s="10"/>
      <c r="G186" s="12"/>
      <c r="H186" s="30"/>
      <c r="I186" s="12"/>
      <c r="J186" s="30"/>
      <c r="K186" s="30"/>
      <c r="L186" s="12"/>
      <c r="M186" s="12"/>
      <c r="N186" s="12"/>
      <c r="O186" s="12"/>
      <c r="P186" s="10"/>
      <c r="Q186" s="10"/>
      <c r="R186" s="10"/>
      <c r="S186" s="10"/>
      <c r="T186" s="10"/>
      <c r="U186" s="10"/>
      <c r="V186" s="10"/>
    </row>
    <row r="187" spans="1:22" x14ac:dyDescent="0.35">
      <c r="A187" s="21" t="s">
        <v>0</v>
      </c>
      <c r="B187" s="21"/>
      <c r="C187" s="21"/>
      <c r="D187" s="21"/>
      <c r="E187" s="21"/>
      <c r="F187" s="18"/>
      <c r="G187" s="11">
        <f>SUM(G175:G185)</f>
        <v>27732</v>
      </c>
      <c r="H187" s="11">
        <f t="shared" ref="H187:Q187" si="84">SUM(H175:H186)</f>
        <v>294173</v>
      </c>
      <c r="I187" s="22">
        <f t="shared" si="84"/>
        <v>527491</v>
      </c>
      <c r="J187" s="22">
        <f t="shared" si="84"/>
        <v>575063.99</v>
      </c>
      <c r="K187" s="11">
        <f t="shared" si="84"/>
        <v>281251</v>
      </c>
      <c r="L187" s="22">
        <f t="shared" si="84"/>
        <v>452600</v>
      </c>
      <c r="M187" s="22">
        <f t="shared" si="84"/>
        <v>249773</v>
      </c>
      <c r="N187" s="22">
        <f t="shared" si="84"/>
        <v>135000</v>
      </c>
      <c r="O187" s="22">
        <f t="shared" si="84"/>
        <v>39000</v>
      </c>
      <c r="P187" s="22">
        <f t="shared" si="84"/>
        <v>564000</v>
      </c>
      <c r="Q187" s="22">
        <f t="shared" si="84"/>
        <v>266600</v>
      </c>
      <c r="R187" s="22">
        <f>SUM(R175:R185)</f>
        <v>1000</v>
      </c>
      <c r="S187" s="22">
        <f>SUM(S175:S185)</f>
        <v>7000</v>
      </c>
      <c r="T187" s="22">
        <f>SUM(T175:T185)</f>
        <v>75000</v>
      </c>
      <c r="U187" s="22">
        <f>SUM(U175:U185)</f>
        <v>5000</v>
      </c>
      <c r="V187" s="22">
        <f>SUM(V175:V185)</f>
        <v>96875</v>
      </c>
    </row>
    <row r="188" spans="1:22" x14ac:dyDescent="0.35">
      <c r="A188" s="10" t="s">
        <v>144</v>
      </c>
      <c r="B188" s="10"/>
      <c r="C188" s="10"/>
      <c r="D188" s="10"/>
      <c r="E188" s="10"/>
      <c r="F188" s="10"/>
      <c r="G188" s="12"/>
      <c r="H188" s="49"/>
      <c r="I188" s="50">
        <v>-40000</v>
      </c>
      <c r="J188" s="49"/>
      <c r="K188" s="49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</row>
    <row r="189" spans="1:22" x14ac:dyDescent="0.35">
      <c r="A189" s="10" t="s">
        <v>92</v>
      </c>
      <c r="B189" s="10"/>
      <c r="C189" s="10"/>
      <c r="D189" s="10"/>
      <c r="E189" s="10"/>
      <c r="F189" s="10"/>
      <c r="G189" s="12"/>
      <c r="H189" s="49"/>
      <c r="I189" s="50"/>
      <c r="J189" s="49"/>
      <c r="K189" s="49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</row>
    <row r="190" spans="1:22" x14ac:dyDescent="0.35">
      <c r="A190" s="10" t="s">
        <v>94</v>
      </c>
      <c r="B190" s="10"/>
      <c r="C190" s="10"/>
      <c r="D190" s="10"/>
      <c r="E190" s="10"/>
      <c r="F190" s="10"/>
      <c r="G190" s="12">
        <v>100000</v>
      </c>
      <c r="H190" s="49">
        <v>196000</v>
      </c>
      <c r="I190" s="49">
        <v>75000</v>
      </c>
      <c r="J190" s="49">
        <v>74264</v>
      </c>
      <c r="K190" s="49">
        <v>50000</v>
      </c>
      <c r="L190" s="51">
        <v>50000</v>
      </c>
      <c r="M190" s="51">
        <v>50000</v>
      </c>
      <c r="N190" s="51">
        <v>50000</v>
      </c>
      <c r="O190" s="51">
        <v>50000</v>
      </c>
      <c r="P190" s="51">
        <v>50000</v>
      </c>
      <c r="Q190" s="51">
        <v>50000</v>
      </c>
      <c r="R190" s="51">
        <v>50000</v>
      </c>
      <c r="S190" s="51">
        <v>50000</v>
      </c>
      <c r="T190" s="51">
        <v>50000</v>
      </c>
      <c r="U190" s="51">
        <v>50000</v>
      </c>
      <c r="V190" s="51">
        <v>50000</v>
      </c>
    </row>
    <row r="191" spans="1:22" x14ac:dyDescent="0.35">
      <c r="A191" s="10" t="s">
        <v>1</v>
      </c>
      <c r="B191" s="10"/>
      <c r="C191" s="10"/>
      <c r="D191" s="10"/>
      <c r="E191" s="10"/>
      <c r="F191" s="10"/>
      <c r="G191" s="12"/>
      <c r="H191" s="49">
        <v>14644</v>
      </c>
      <c r="I191" s="49">
        <v>17059</v>
      </c>
      <c r="J191" s="49">
        <v>14608</v>
      </c>
      <c r="K191" s="49">
        <v>10000</v>
      </c>
      <c r="L191" s="51">
        <v>10000</v>
      </c>
      <c r="M191" s="51">
        <v>10000</v>
      </c>
      <c r="N191" s="51">
        <v>10000</v>
      </c>
      <c r="O191" s="51">
        <v>10000</v>
      </c>
      <c r="P191" s="51">
        <v>10000</v>
      </c>
      <c r="Q191" s="51">
        <v>10000</v>
      </c>
      <c r="R191" s="51">
        <v>10000</v>
      </c>
      <c r="S191" s="51">
        <v>10000</v>
      </c>
      <c r="T191" s="51">
        <v>10000</v>
      </c>
      <c r="U191" s="51">
        <v>10000</v>
      </c>
      <c r="V191" s="51">
        <v>10000</v>
      </c>
    </row>
    <row r="192" spans="1:22" x14ac:dyDescent="0.35">
      <c r="A192" s="10" t="s">
        <v>148</v>
      </c>
      <c r="B192" s="10"/>
      <c r="C192" s="10"/>
      <c r="D192" s="10"/>
      <c r="E192" s="10"/>
      <c r="F192" s="10"/>
      <c r="G192" s="12">
        <v>30000</v>
      </c>
      <c r="H192" s="49">
        <v>106488</v>
      </c>
      <c r="I192" s="49">
        <v>109884</v>
      </c>
      <c r="J192" s="49">
        <v>113184</v>
      </c>
      <c r="K192" s="49">
        <v>113184</v>
      </c>
      <c r="L192" s="50">
        <v>118872</v>
      </c>
      <c r="M192" s="50">
        <f t="shared" ref="M192:V192" si="85">L192*1.03</f>
        <v>122438.16</v>
      </c>
      <c r="N192" s="50">
        <f t="shared" si="85"/>
        <v>126111.30480000001</v>
      </c>
      <c r="O192" s="50">
        <f t="shared" si="85"/>
        <v>129894.64394400001</v>
      </c>
      <c r="P192" s="50">
        <f t="shared" si="85"/>
        <v>133791.48326232002</v>
      </c>
      <c r="Q192" s="50">
        <f t="shared" si="85"/>
        <v>137805.22776018962</v>
      </c>
      <c r="R192" s="50">
        <f t="shared" si="85"/>
        <v>141939.38459299531</v>
      </c>
      <c r="S192" s="50">
        <f t="shared" si="85"/>
        <v>146197.56613078518</v>
      </c>
      <c r="T192" s="50">
        <f t="shared" si="85"/>
        <v>150583.49311470875</v>
      </c>
      <c r="U192" s="50">
        <f t="shared" si="85"/>
        <v>155100.99790815002</v>
      </c>
      <c r="V192" s="50">
        <f t="shared" si="85"/>
        <v>159754.02784539454</v>
      </c>
    </row>
    <row r="193" spans="1:22" x14ac:dyDescent="0.35">
      <c r="A193" s="53" t="s">
        <v>189</v>
      </c>
      <c r="B193" s="10"/>
      <c r="C193" s="10"/>
      <c r="D193" s="10"/>
      <c r="E193" s="10"/>
      <c r="F193" s="10"/>
      <c r="G193" s="12"/>
      <c r="H193" s="49"/>
      <c r="I193" s="49"/>
      <c r="J193" s="49"/>
      <c r="K193" s="49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</row>
    <row r="194" spans="1:22" x14ac:dyDescent="0.35">
      <c r="A194" t="s">
        <v>145</v>
      </c>
      <c r="G194" s="1" t="e">
        <f>G4-G187+G190+G192+#REF!</f>
        <v>#REF!</v>
      </c>
      <c r="H194" s="32">
        <v>462221</v>
      </c>
      <c r="I194" s="17">
        <v>325881</v>
      </c>
      <c r="J194" s="32">
        <f>SUM(J4-J187+J190+J191+J192)</f>
        <v>305881.01</v>
      </c>
      <c r="K194" s="32">
        <f>SUM(K4-K187+K190+K191+K192+K193)</f>
        <v>344811</v>
      </c>
      <c r="L194" s="32">
        <f t="shared" ref="L194:V194" si="86">SUM(L4-L187+L190+L191+L192+L193)</f>
        <v>71083</v>
      </c>
      <c r="M194" s="32">
        <f t="shared" si="86"/>
        <v>3748.1600000000035</v>
      </c>
      <c r="N194" s="32">
        <f t="shared" si="86"/>
        <v>54859.464800000016</v>
      </c>
      <c r="O194" s="32">
        <f t="shared" si="86"/>
        <v>205754.10874400003</v>
      </c>
      <c r="P194" s="32">
        <f t="shared" si="86"/>
        <v>-164454.40799367995</v>
      </c>
      <c r="Q194" s="32">
        <f t="shared" si="86"/>
        <v>-233249.18023349036</v>
      </c>
      <c r="R194" s="32">
        <f t="shared" si="86"/>
        <v>-32309.795640495053</v>
      </c>
      <c r="S194" s="32">
        <f t="shared" si="86"/>
        <v>166887.77049029013</v>
      </c>
      <c r="T194" s="32">
        <f t="shared" si="86"/>
        <v>302471.26360499888</v>
      </c>
      <c r="U194" s="32">
        <f t="shared" si="86"/>
        <v>512572.2615131489</v>
      </c>
      <c r="V194" s="32">
        <f t="shared" si="86"/>
        <v>635451.28935854346</v>
      </c>
    </row>
    <row r="195" spans="1:22" x14ac:dyDescent="0.35">
      <c r="A195" s="52" t="s">
        <v>190</v>
      </c>
      <c r="H195" s="32"/>
      <c r="I195" s="54"/>
      <c r="J195" s="32">
        <v>732878</v>
      </c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</row>
    <row r="196" spans="1:22" x14ac:dyDescent="0.35">
      <c r="A196" s="55" t="s">
        <v>191</v>
      </c>
      <c r="B196" s="52"/>
      <c r="C196" s="52"/>
      <c r="J196" s="57">
        <v>-280000</v>
      </c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</row>
  </sheetData>
  <printOptions gridLines="1"/>
  <pageMargins left="0.25" right="0.25" top="0.75" bottom="0.75" header="0.3" footer="0.3"/>
  <pageSetup paperSize="5" scale="78" orientation="landscape" r:id="rId1"/>
  <rowBreaks count="3" manualBreakCount="3">
    <brk id="38" max="16383" man="1"/>
    <brk id="79" max="16383" man="1"/>
    <brk id="11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2010-2031</vt:lpstr>
      <vt:lpstr>2017-2037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McGowan</dc:creator>
  <cp:lastModifiedBy>Mary Blankenau</cp:lastModifiedBy>
  <cp:lastPrinted>2019-03-28T16:43:38Z</cp:lastPrinted>
  <dcterms:created xsi:type="dcterms:W3CDTF">2008-08-26T19:20:27Z</dcterms:created>
  <dcterms:modified xsi:type="dcterms:W3CDTF">2021-10-26T17:00:53Z</dcterms:modified>
</cp:coreProperties>
</file>